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 codeName="{564CA151-5A5B-428A-3C10-775976492406}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kgarrity\Downloads\"/>
    </mc:Choice>
  </mc:AlternateContent>
  <xr:revisionPtr revIDLastSave="0" documentId="8_{8CEB2151-322A-4E21-86CE-977222217E2D}" xr6:coauthVersionLast="45" xr6:coauthVersionMax="45" xr10:uidLastSave="{00000000-0000-0000-0000-000000000000}"/>
  <bookViews>
    <workbookView xWindow="-109" yWindow="-109" windowWidth="26301" windowHeight="14305" tabRatio="758" xr2:uid="{00000000-000D-0000-FFFF-FFFF00000000}"/>
  </bookViews>
  <sheets>
    <sheet name="FWT" sheetId="8" r:id="rId1"/>
    <sheet name="12 Data" sheetId="9" r:id="rId2"/>
    <sheet name="12-100 Data" sheetId="49" r:id="rId3"/>
    <sheet name="Curve Tables" sheetId="11" r:id="rId4"/>
    <sheet name="12-100 Curve Tables" sheetId="50" r:id="rId5"/>
    <sheet name="Master" sheetId="12" r:id="rId6"/>
    <sheet name="Interp Curv" sheetId="51" r:id="rId7"/>
  </sheets>
  <definedNames>
    <definedName name="AB" localSheetId="4">#REF!</definedName>
    <definedName name="AB" localSheetId="2">#REF!</definedName>
    <definedName name="AB">#REF!</definedName>
    <definedName name="Attenuator" localSheetId="4">#REF!</definedName>
    <definedName name="Attenuator" localSheetId="2">#REF!</definedName>
    <definedName name="Attenuator">#REF!</definedName>
    <definedName name="In120.5" localSheetId="4">#REF!</definedName>
    <definedName name="In120.5" localSheetId="2">#REF!</definedName>
    <definedName name="In120.5">#REF!</definedName>
    <definedName name="In120.75" localSheetId="4">#REF!</definedName>
    <definedName name="In120.75" localSheetId="2">#REF!</definedName>
    <definedName name="In120.75">#REF!</definedName>
    <definedName name="In121.0" localSheetId="4">#REF!</definedName>
    <definedName name="In121.0" localSheetId="2">#REF!</definedName>
    <definedName name="In121.0">#REF!</definedName>
    <definedName name="In121.25" localSheetId="4">#REF!</definedName>
    <definedName name="In121.25" localSheetId="2">#REF!</definedName>
    <definedName name="In121.25">#REF!</definedName>
    <definedName name="In121.5" localSheetId="4">#REF!</definedName>
    <definedName name="In121.5" localSheetId="2">#REF!</definedName>
    <definedName name="In121.5">#REF!</definedName>
    <definedName name="In121.75" localSheetId="4">#REF!</definedName>
    <definedName name="In121.75" localSheetId="2">#REF!</definedName>
    <definedName name="In121.75">#REF!</definedName>
    <definedName name="In122.0" localSheetId="4">#REF!</definedName>
    <definedName name="In122.0" localSheetId="2">#REF!</definedName>
    <definedName name="In122.0">#REF!</definedName>
    <definedName name="In122.25" localSheetId="4">#REF!</definedName>
    <definedName name="In122.25" localSheetId="2">#REF!</definedName>
    <definedName name="In122.25">#REF!</definedName>
    <definedName name="In122.5" localSheetId="4">#REF!</definedName>
    <definedName name="In122.5" localSheetId="2">#REF!</definedName>
    <definedName name="In122.5">#REF!</definedName>
    <definedName name="In122.75" localSheetId="4">#REF!</definedName>
    <definedName name="In122.75" localSheetId="2">#REF!</definedName>
    <definedName name="In122.75">#REF!</definedName>
    <definedName name="In123.0" localSheetId="4">#REF!</definedName>
    <definedName name="In123.0" localSheetId="2">#REF!</definedName>
    <definedName name="In123.0">#REF!</definedName>
    <definedName name="In123.25" localSheetId="4">#REF!</definedName>
    <definedName name="In123.25" localSheetId="2">#REF!</definedName>
    <definedName name="In123.25">#REF!</definedName>
    <definedName name="In123.5" localSheetId="4">#REF!</definedName>
    <definedName name="In123.5" localSheetId="2">#REF!</definedName>
    <definedName name="In123.5">#REF!</definedName>
    <definedName name="In123.75" localSheetId="4">#REF!</definedName>
    <definedName name="In123.75" localSheetId="2">#REF!</definedName>
    <definedName name="In123.75">#REF!</definedName>
    <definedName name="In124.0" localSheetId="4">#REF!</definedName>
    <definedName name="In124.0" localSheetId="2">#REF!</definedName>
    <definedName name="In124.0">#REF!</definedName>
    <definedName name="In124.25" localSheetId="4">#REF!</definedName>
    <definedName name="In124.25" localSheetId="2">#REF!</definedName>
    <definedName name="In124.25">#REF!</definedName>
    <definedName name="In124.5" localSheetId="4">#REF!</definedName>
    <definedName name="In124.5" localSheetId="2">#REF!</definedName>
    <definedName name="In124.5">#REF!</definedName>
    <definedName name="In124.75" localSheetId="4">#REF!</definedName>
    <definedName name="In124.75" localSheetId="2">#REF!</definedName>
    <definedName name="In124.75">#REF!</definedName>
    <definedName name="In125.0" localSheetId="4">#REF!</definedName>
    <definedName name="In125.0" localSheetId="2">#REF!</definedName>
    <definedName name="In125.0">#REF!</definedName>
    <definedName name="In125.25" localSheetId="4">#REF!</definedName>
    <definedName name="In125.25" localSheetId="2">#REF!</definedName>
    <definedName name="In125.25">#REF!</definedName>
    <definedName name="In125.5" localSheetId="4">#REF!</definedName>
    <definedName name="In125.5" localSheetId="2">#REF!</definedName>
    <definedName name="In125.5">#REF!</definedName>
    <definedName name="In125.75" localSheetId="4">#REF!</definedName>
    <definedName name="In125.75" localSheetId="2">#REF!</definedName>
    <definedName name="In125.75">#REF!</definedName>
    <definedName name="In126.0" localSheetId="4">#REF!</definedName>
    <definedName name="In126.0" localSheetId="2">#REF!</definedName>
    <definedName name="In126.0">#REF!</definedName>
    <definedName name="In126.25" localSheetId="4">#REF!</definedName>
    <definedName name="In126.25" localSheetId="2">#REF!</definedName>
    <definedName name="In126.25">#REF!</definedName>
    <definedName name="In126.5" localSheetId="4">#REF!</definedName>
    <definedName name="In126.5" localSheetId="2">#REF!</definedName>
    <definedName name="In126.5">#REF!</definedName>
    <definedName name="In126.75" localSheetId="4">#REF!</definedName>
    <definedName name="In126.75" localSheetId="2">#REF!</definedName>
    <definedName name="In126.75">#REF!</definedName>
    <definedName name="In127.0" localSheetId="4">#REF!</definedName>
    <definedName name="In127.0" localSheetId="2">#REF!</definedName>
    <definedName name="In127.0">#REF!</definedName>
    <definedName name="In127.25" localSheetId="4">#REF!</definedName>
    <definedName name="In127.25" localSheetId="2">#REF!</definedName>
    <definedName name="In127.25">#REF!</definedName>
    <definedName name="In127.5" localSheetId="4">#REF!</definedName>
    <definedName name="In127.5" localSheetId="2">#REF!</definedName>
    <definedName name="In127.5">#REF!</definedName>
    <definedName name="In127.75" localSheetId="4">#REF!</definedName>
    <definedName name="In127.75" localSheetId="2">#REF!</definedName>
    <definedName name="In127.75">#REF!</definedName>
    <definedName name="In128.0" localSheetId="4">#REF!</definedName>
    <definedName name="In128.0" localSheetId="2">#REF!</definedName>
    <definedName name="In128.0">#REF!</definedName>
    <definedName name="In128.25" localSheetId="4">#REF!</definedName>
    <definedName name="In128.25" localSheetId="2">#REF!</definedName>
    <definedName name="In128.25">#REF!</definedName>
    <definedName name="In128.5" localSheetId="4">#REF!</definedName>
    <definedName name="In128.5" localSheetId="2">#REF!</definedName>
    <definedName name="In128.5">#REF!</definedName>
    <definedName name="In128.75" localSheetId="4">#REF!</definedName>
    <definedName name="In128.75" localSheetId="2">#REF!</definedName>
    <definedName name="In128.75">#REF!</definedName>
    <definedName name="In129.0" localSheetId="4">#REF!</definedName>
    <definedName name="In129.0" localSheetId="2">#REF!</definedName>
    <definedName name="In129.0">#REF!</definedName>
    <definedName name="In140.5" localSheetId="4">#REF!</definedName>
    <definedName name="In140.5" localSheetId="2">#REF!</definedName>
    <definedName name="In140.5">#REF!</definedName>
    <definedName name="In140.75" localSheetId="4">#REF!</definedName>
    <definedName name="In140.75" localSheetId="2">#REF!</definedName>
    <definedName name="In140.75">#REF!</definedName>
    <definedName name="In141.0" localSheetId="4">#REF!</definedName>
    <definedName name="In141.0" localSheetId="2">#REF!</definedName>
    <definedName name="In141.0">#REF!</definedName>
    <definedName name="In141.25" localSheetId="4">#REF!</definedName>
    <definedName name="In141.25" localSheetId="2">#REF!</definedName>
    <definedName name="In141.25">#REF!</definedName>
    <definedName name="In141.5" localSheetId="4">#REF!</definedName>
    <definedName name="In141.5" localSheetId="2">#REF!</definedName>
    <definedName name="In141.5">#REF!</definedName>
    <definedName name="In141.75" localSheetId="4">#REF!</definedName>
    <definedName name="In141.75" localSheetId="2">#REF!</definedName>
    <definedName name="In141.75">#REF!</definedName>
    <definedName name="In142.0" localSheetId="4">#REF!</definedName>
    <definedName name="In142.0" localSheetId="2">#REF!</definedName>
    <definedName name="In142.0">#REF!</definedName>
    <definedName name="In142.25" localSheetId="4">#REF!</definedName>
    <definedName name="In142.25" localSheetId="2">#REF!</definedName>
    <definedName name="In142.25">#REF!</definedName>
    <definedName name="In142.5" localSheetId="4">#REF!</definedName>
    <definedName name="In142.5" localSheetId="2">#REF!</definedName>
    <definedName name="In142.5">#REF!</definedName>
    <definedName name="In142.75" localSheetId="4">#REF!</definedName>
    <definedName name="In142.75" localSheetId="2">#REF!</definedName>
    <definedName name="In142.75">#REF!</definedName>
    <definedName name="In143.0" localSheetId="4">#REF!</definedName>
    <definedName name="In143.0" localSheetId="2">#REF!</definedName>
    <definedName name="In143.0">#REF!</definedName>
    <definedName name="In143.25" localSheetId="4">#REF!</definedName>
    <definedName name="In143.25" localSheetId="2">#REF!</definedName>
    <definedName name="In143.25">#REF!</definedName>
    <definedName name="In143.5" localSheetId="4">#REF!</definedName>
    <definedName name="In143.5" localSheetId="2">#REF!</definedName>
    <definedName name="In143.5">#REF!</definedName>
    <definedName name="In143.75" localSheetId="4">#REF!</definedName>
    <definedName name="In143.75" localSheetId="2">#REF!</definedName>
    <definedName name="In143.75">#REF!</definedName>
    <definedName name="In144.0" localSheetId="4">#REF!</definedName>
    <definedName name="In144.0" localSheetId="2">#REF!</definedName>
    <definedName name="In144.0">#REF!</definedName>
    <definedName name="In144.25" localSheetId="4">#REF!</definedName>
    <definedName name="In144.25" localSheetId="2">#REF!</definedName>
    <definedName name="In144.25">#REF!</definedName>
    <definedName name="In144.5" localSheetId="4">#REF!</definedName>
    <definedName name="In144.5" localSheetId="2">#REF!</definedName>
    <definedName name="In144.5">#REF!</definedName>
    <definedName name="In144.75" localSheetId="4">#REF!</definedName>
    <definedName name="In144.75" localSheetId="2">#REF!</definedName>
    <definedName name="In144.75">#REF!</definedName>
    <definedName name="In145.0" localSheetId="4">#REF!</definedName>
    <definedName name="In145.0" localSheetId="2">#REF!</definedName>
    <definedName name="In145.0">#REF!</definedName>
    <definedName name="In145.25" localSheetId="4">#REF!</definedName>
    <definedName name="In145.25" localSheetId="2">#REF!</definedName>
    <definedName name="In145.25">#REF!</definedName>
    <definedName name="In145.5" localSheetId="4">#REF!</definedName>
    <definedName name="In145.5" localSheetId="2">#REF!</definedName>
    <definedName name="In145.5">#REF!</definedName>
    <definedName name="In145.75" localSheetId="4">#REF!</definedName>
    <definedName name="In145.75" localSheetId="2">#REF!</definedName>
    <definedName name="In145.75">#REF!</definedName>
    <definedName name="In146.0" localSheetId="4">#REF!</definedName>
    <definedName name="In146.0" localSheetId="2">#REF!</definedName>
    <definedName name="In146.0">#REF!</definedName>
    <definedName name="In146.25" localSheetId="4">#REF!</definedName>
    <definedName name="In146.25" localSheetId="2">#REF!</definedName>
    <definedName name="In146.25">#REF!</definedName>
    <definedName name="In146.5" localSheetId="4">#REF!</definedName>
    <definedName name="In146.5" localSheetId="2">#REF!</definedName>
    <definedName name="In146.5">#REF!</definedName>
    <definedName name="In146.75" localSheetId="4">#REF!</definedName>
    <definedName name="In146.75" localSheetId="2">#REF!</definedName>
    <definedName name="In146.75">#REF!</definedName>
    <definedName name="In147.0" localSheetId="4">#REF!</definedName>
    <definedName name="In147.0" localSheetId="2">#REF!</definedName>
    <definedName name="In147.0">#REF!</definedName>
    <definedName name="In147.25" localSheetId="4">#REF!</definedName>
    <definedName name="In147.25" localSheetId="2">#REF!</definedName>
    <definedName name="In147.25">#REF!</definedName>
    <definedName name="In147.5" localSheetId="4">#REF!</definedName>
    <definedName name="In147.5" localSheetId="2">#REF!</definedName>
    <definedName name="In147.5">#REF!</definedName>
    <definedName name="In147.75" localSheetId="4">#REF!</definedName>
    <definedName name="In147.75" localSheetId="2">#REF!</definedName>
    <definedName name="In147.75">#REF!</definedName>
    <definedName name="In148.0" localSheetId="4">#REF!</definedName>
    <definedName name="In148.0" localSheetId="2">#REF!</definedName>
    <definedName name="In148.0">#REF!</definedName>
    <definedName name="In148.25" localSheetId="4">#REF!</definedName>
    <definedName name="In148.25" localSheetId="2">#REF!</definedName>
    <definedName name="In148.25">#REF!</definedName>
    <definedName name="In148.5" localSheetId="4">#REF!</definedName>
    <definedName name="In148.5" localSheetId="2">#REF!</definedName>
    <definedName name="In148.5">#REF!</definedName>
    <definedName name="In148.75" localSheetId="4">#REF!</definedName>
    <definedName name="In148.75" localSheetId="2">#REF!</definedName>
    <definedName name="In148.75">#REF!</definedName>
    <definedName name="In149.0" localSheetId="4">#REF!</definedName>
    <definedName name="In149.0" localSheetId="2">#REF!</definedName>
    <definedName name="In149.0">#REF!</definedName>
    <definedName name="In160.5" localSheetId="4">#REF!</definedName>
    <definedName name="In160.5" localSheetId="2">#REF!</definedName>
    <definedName name="In160.5">#REF!</definedName>
    <definedName name="In160.75" localSheetId="4">#REF!</definedName>
    <definedName name="In160.75" localSheetId="2">#REF!</definedName>
    <definedName name="In160.75">#REF!</definedName>
    <definedName name="In161.0" localSheetId="4">#REF!</definedName>
    <definedName name="In161.0" localSheetId="2">#REF!</definedName>
    <definedName name="In161.0">#REF!</definedName>
    <definedName name="In161.25" localSheetId="4">#REF!</definedName>
    <definedName name="In161.25" localSheetId="2">#REF!</definedName>
    <definedName name="In161.25">#REF!</definedName>
    <definedName name="In161.5" localSheetId="4">#REF!</definedName>
    <definedName name="In161.5" localSheetId="2">#REF!</definedName>
    <definedName name="In161.5">#REF!</definedName>
    <definedName name="In161.75" localSheetId="4">#REF!</definedName>
    <definedName name="In161.75" localSheetId="2">#REF!</definedName>
    <definedName name="In161.75">#REF!</definedName>
    <definedName name="In162.0" localSheetId="4">#REF!</definedName>
    <definedName name="In162.0" localSheetId="2">#REF!</definedName>
    <definedName name="In162.0">#REF!</definedName>
    <definedName name="In162.25" localSheetId="4">#REF!</definedName>
    <definedName name="In162.25" localSheetId="2">#REF!</definedName>
    <definedName name="In162.25">#REF!</definedName>
    <definedName name="In162.5" localSheetId="4">#REF!</definedName>
    <definedName name="In162.5" localSheetId="2">#REF!</definedName>
    <definedName name="In162.5">#REF!</definedName>
    <definedName name="In162.75" localSheetId="4">#REF!</definedName>
    <definedName name="In162.75" localSheetId="2">#REF!</definedName>
    <definedName name="In162.75">#REF!</definedName>
    <definedName name="In163.0" localSheetId="4">#REF!</definedName>
    <definedName name="In163.0" localSheetId="2">#REF!</definedName>
    <definedName name="In163.0">#REF!</definedName>
    <definedName name="In163.25" localSheetId="4">#REF!</definedName>
    <definedName name="In163.25" localSheetId="2">#REF!</definedName>
    <definedName name="In163.25">#REF!</definedName>
    <definedName name="In163.5" localSheetId="4">#REF!</definedName>
    <definedName name="In163.5" localSheetId="2">#REF!</definedName>
    <definedName name="In163.5">#REF!</definedName>
    <definedName name="In163.75" localSheetId="4">#REF!</definedName>
    <definedName name="In163.75" localSheetId="2">#REF!</definedName>
    <definedName name="In163.75">#REF!</definedName>
    <definedName name="In164.0" localSheetId="4">#REF!</definedName>
    <definedName name="In164.0" localSheetId="2">#REF!</definedName>
    <definedName name="In164.0">#REF!</definedName>
    <definedName name="In164.25" localSheetId="4">#REF!</definedName>
    <definedName name="In164.25" localSheetId="2">#REF!</definedName>
    <definedName name="In164.25">#REF!</definedName>
    <definedName name="In164.5" localSheetId="4">#REF!</definedName>
    <definedName name="In164.5" localSheetId="2">#REF!</definedName>
    <definedName name="In164.5">#REF!</definedName>
    <definedName name="In164.75" localSheetId="4">#REF!</definedName>
    <definedName name="In164.75" localSheetId="2">#REF!</definedName>
    <definedName name="In164.75">#REF!</definedName>
    <definedName name="In165.0" localSheetId="4">#REF!</definedName>
    <definedName name="In165.0" localSheetId="2">#REF!</definedName>
    <definedName name="In165.0">#REF!</definedName>
    <definedName name="In165.25" localSheetId="4">#REF!</definedName>
    <definedName name="In165.25" localSheetId="2">#REF!</definedName>
    <definedName name="In165.25">#REF!</definedName>
    <definedName name="In165.5" localSheetId="4">#REF!</definedName>
    <definedName name="In165.5" localSheetId="2">#REF!</definedName>
    <definedName name="In165.5">#REF!</definedName>
    <definedName name="In165.75" localSheetId="4">#REF!</definedName>
    <definedName name="In165.75" localSheetId="2">#REF!</definedName>
    <definedName name="In165.75">#REF!</definedName>
    <definedName name="In166.0" localSheetId="4">#REF!</definedName>
    <definedName name="In166.0" localSheetId="2">#REF!</definedName>
    <definedName name="In166.0">#REF!</definedName>
    <definedName name="In166.25" localSheetId="4">#REF!</definedName>
    <definedName name="In166.25" localSheetId="2">#REF!</definedName>
    <definedName name="In166.25">#REF!</definedName>
    <definedName name="In166.5" localSheetId="4">#REF!</definedName>
    <definedName name="In166.5" localSheetId="2">#REF!</definedName>
    <definedName name="In166.5">#REF!</definedName>
    <definedName name="In166.75" localSheetId="4">#REF!</definedName>
    <definedName name="In166.75" localSheetId="2">#REF!</definedName>
    <definedName name="In166.75">#REF!</definedName>
    <definedName name="In167.0" localSheetId="4">#REF!</definedName>
    <definedName name="In167.0" localSheetId="2">#REF!</definedName>
    <definedName name="In167.0">#REF!</definedName>
    <definedName name="In167.25" localSheetId="4">#REF!</definedName>
    <definedName name="In167.25" localSheetId="2">#REF!</definedName>
    <definedName name="In167.25">#REF!</definedName>
    <definedName name="In167.5" localSheetId="4">#REF!</definedName>
    <definedName name="In167.5" localSheetId="2">#REF!</definedName>
    <definedName name="In167.5">#REF!</definedName>
    <definedName name="In167.75" localSheetId="4">#REF!</definedName>
    <definedName name="In167.75" localSheetId="2">#REF!</definedName>
    <definedName name="In167.75">#REF!</definedName>
    <definedName name="In168.0" localSheetId="4">#REF!</definedName>
    <definedName name="In168.0" localSheetId="2">#REF!</definedName>
    <definedName name="In168.0">#REF!</definedName>
    <definedName name="In168.25" localSheetId="4">#REF!</definedName>
    <definedName name="In168.25" localSheetId="2">#REF!</definedName>
    <definedName name="In168.25">#REF!</definedName>
    <definedName name="In168.5" localSheetId="4">#REF!</definedName>
    <definedName name="In168.5" localSheetId="2">#REF!</definedName>
    <definedName name="In168.5">#REF!</definedName>
    <definedName name="In168.75" localSheetId="4">#REF!</definedName>
    <definedName name="In168.75" localSheetId="2">#REF!</definedName>
    <definedName name="In168.75">#REF!</definedName>
    <definedName name="In169.0" localSheetId="4">#REF!</definedName>
    <definedName name="In169.0" localSheetId="2">#REF!</definedName>
    <definedName name="In169.0">#REF!</definedName>
    <definedName name="In180.5" localSheetId="4">#REF!</definedName>
    <definedName name="In180.5" localSheetId="2">#REF!</definedName>
    <definedName name="In180.5">#REF!</definedName>
    <definedName name="In180.75" localSheetId="4">#REF!</definedName>
    <definedName name="In180.75" localSheetId="2">#REF!</definedName>
    <definedName name="In180.75">#REF!</definedName>
    <definedName name="In181.0" localSheetId="4">#REF!</definedName>
    <definedName name="In181.0" localSheetId="2">#REF!</definedName>
    <definedName name="In181.0">#REF!</definedName>
    <definedName name="In181.25" localSheetId="4">#REF!</definedName>
    <definedName name="In181.25" localSheetId="2">#REF!</definedName>
    <definedName name="In181.25">#REF!</definedName>
    <definedName name="In181.5" localSheetId="4">#REF!</definedName>
    <definedName name="In181.5" localSheetId="2">#REF!</definedName>
    <definedName name="In181.5">#REF!</definedName>
    <definedName name="In181.75" localSheetId="4">#REF!</definedName>
    <definedName name="In181.75" localSheetId="2">#REF!</definedName>
    <definedName name="In181.75">#REF!</definedName>
    <definedName name="In1810.0" localSheetId="4">#REF!</definedName>
    <definedName name="In1810.0" localSheetId="2">#REF!</definedName>
    <definedName name="In1810.0">#REF!</definedName>
    <definedName name="In1810.25" localSheetId="4">#REF!</definedName>
    <definedName name="In1810.25" localSheetId="2">#REF!</definedName>
    <definedName name="In1810.25">#REF!</definedName>
    <definedName name="In1810.5" localSheetId="4">#REF!</definedName>
    <definedName name="In1810.5" localSheetId="2">#REF!</definedName>
    <definedName name="In1810.5">#REF!</definedName>
    <definedName name="In1810.75" localSheetId="4">#REF!</definedName>
    <definedName name="In1810.75" localSheetId="2">#REF!</definedName>
    <definedName name="In1810.75">#REF!</definedName>
    <definedName name="In1811.0" localSheetId="4">#REF!</definedName>
    <definedName name="In1811.0" localSheetId="2">#REF!</definedName>
    <definedName name="In1811.0">#REF!</definedName>
    <definedName name="In1811.25" localSheetId="4">#REF!</definedName>
    <definedName name="In1811.25" localSheetId="2">#REF!</definedName>
    <definedName name="In1811.25">#REF!</definedName>
    <definedName name="In1811.5" localSheetId="4">#REF!</definedName>
    <definedName name="In1811.5" localSheetId="2">#REF!</definedName>
    <definedName name="In1811.5">#REF!</definedName>
    <definedName name="In1811.75" localSheetId="4">#REF!</definedName>
    <definedName name="In1811.75" localSheetId="2">#REF!</definedName>
    <definedName name="In1811.75">#REF!</definedName>
    <definedName name="In1812.0" localSheetId="4">#REF!</definedName>
    <definedName name="In1812.0" localSheetId="2">#REF!</definedName>
    <definedName name="In1812.0">#REF!</definedName>
    <definedName name="In182.0" localSheetId="4">#REF!</definedName>
    <definedName name="In182.0" localSheetId="2">#REF!</definedName>
    <definedName name="In182.0">#REF!</definedName>
    <definedName name="In182.25" localSheetId="4">#REF!</definedName>
    <definedName name="In182.25" localSheetId="2">#REF!</definedName>
    <definedName name="In182.25">#REF!</definedName>
    <definedName name="In182.5" localSheetId="4">#REF!</definedName>
    <definedName name="In182.5" localSheetId="2">#REF!</definedName>
    <definedName name="In182.5">#REF!</definedName>
    <definedName name="In182.75" localSheetId="4">#REF!</definedName>
    <definedName name="In182.75" localSheetId="2">#REF!</definedName>
    <definedName name="In182.75">#REF!</definedName>
    <definedName name="In183.0" localSheetId="4">#REF!</definedName>
    <definedName name="In183.0" localSheetId="2">#REF!</definedName>
    <definedName name="In183.0">#REF!</definedName>
    <definedName name="In183.25" localSheetId="4">#REF!</definedName>
    <definedName name="In183.25" localSheetId="2">#REF!</definedName>
    <definedName name="In183.25">#REF!</definedName>
    <definedName name="In183.5" localSheetId="4">#REF!</definedName>
    <definedName name="In183.5" localSheetId="2">#REF!</definedName>
    <definedName name="In183.5">#REF!</definedName>
    <definedName name="In183.75" localSheetId="4">#REF!</definedName>
    <definedName name="In183.75" localSheetId="2">#REF!</definedName>
    <definedName name="In183.75">#REF!</definedName>
    <definedName name="In184.0" localSheetId="4">#REF!</definedName>
    <definedName name="In184.0" localSheetId="2">#REF!</definedName>
    <definedName name="In184.0">#REF!</definedName>
    <definedName name="In184.25" localSheetId="4">#REF!</definedName>
    <definedName name="In184.25" localSheetId="2">#REF!</definedName>
    <definedName name="In184.25">#REF!</definedName>
    <definedName name="In184.5" localSheetId="4">#REF!</definedName>
    <definedName name="In184.5" localSheetId="2">#REF!</definedName>
    <definedName name="In184.5">#REF!</definedName>
    <definedName name="In184.75" localSheetId="4">#REF!</definedName>
    <definedName name="In184.75" localSheetId="2">#REF!</definedName>
    <definedName name="In184.75">#REF!</definedName>
    <definedName name="In185.0" localSheetId="4">#REF!</definedName>
    <definedName name="In185.0" localSheetId="2">#REF!</definedName>
    <definedName name="In185.0">#REF!</definedName>
    <definedName name="In185.25" localSheetId="4">#REF!</definedName>
    <definedName name="In185.25" localSheetId="2">#REF!</definedName>
    <definedName name="In185.25">#REF!</definedName>
    <definedName name="In185.5" localSheetId="4">#REF!</definedName>
    <definedName name="In185.5" localSheetId="2">#REF!</definedName>
    <definedName name="In185.5">#REF!</definedName>
    <definedName name="In185.75" localSheetId="4">#REF!</definedName>
    <definedName name="In185.75" localSheetId="2">#REF!</definedName>
    <definedName name="In185.75">#REF!</definedName>
    <definedName name="In186.0" localSheetId="4">#REF!</definedName>
    <definedName name="In186.0" localSheetId="2">#REF!</definedName>
    <definedName name="In186.0">#REF!</definedName>
    <definedName name="In186.25" localSheetId="4">#REF!</definedName>
    <definedName name="In186.25" localSheetId="2">#REF!</definedName>
    <definedName name="In186.25">#REF!</definedName>
    <definedName name="In186.5" localSheetId="4">#REF!</definedName>
    <definedName name="In186.5" localSheetId="2">#REF!</definedName>
    <definedName name="In186.5">#REF!</definedName>
    <definedName name="In186.75" localSheetId="4">#REF!</definedName>
    <definedName name="In186.75" localSheetId="2">#REF!</definedName>
    <definedName name="In186.75">#REF!</definedName>
    <definedName name="In187.0" localSheetId="4">#REF!</definedName>
    <definedName name="In187.0" localSheetId="2">#REF!</definedName>
    <definedName name="In187.0">#REF!</definedName>
    <definedName name="In187.25" localSheetId="4">#REF!</definedName>
    <definedName name="In187.25" localSheetId="2">#REF!</definedName>
    <definedName name="In187.25">#REF!</definedName>
    <definedName name="In187.5" localSheetId="4">#REF!</definedName>
    <definedName name="In187.5" localSheetId="2">#REF!</definedName>
    <definedName name="In187.5">#REF!</definedName>
    <definedName name="In187.75" localSheetId="4">#REF!</definedName>
    <definedName name="In187.75" localSheetId="2">#REF!</definedName>
    <definedName name="In187.75">#REF!</definedName>
    <definedName name="In188.0" localSheetId="4">#REF!</definedName>
    <definedName name="In188.0" localSheetId="2">#REF!</definedName>
    <definedName name="In188.0">#REF!</definedName>
    <definedName name="In188.25" localSheetId="4">#REF!</definedName>
    <definedName name="In188.25" localSheetId="2">#REF!</definedName>
    <definedName name="In188.25">#REF!</definedName>
    <definedName name="In188.5" localSheetId="4">#REF!</definedName>
    <definedName name="In188.5" localSheetId="2">#REF!</definedName>
    <definedName name="In188.5">#REF!</definedName>
    <definedName name="In188.75" localSheetId="4">#REF!</definedName>
    <definedName name="In188.75" localSheetId="2">#REF!</definedName>
    <definedName name="In188.75">#REF!</definedName>
    <definedName name="In189.0" localSheetId="4">#REF!</definedName>
    <definedName name="In189.0" localSheetId="2">#REF!</definedName>
    <definedName name="In189.0">#REF!</definedName>
    <definedName name="In189.25" localSheetId="4">#REF!</definedName>
    <definedName name="In189.25" localSheetId="2">#REF!</definedName>
    <definedName name="In189.25">#REF!</definedName>
    <definedName name="In189.5" localSheetId="4">#REF!</definedName>
    <definedName name="In189.5" localSheetId="2">#REF!</definedName>
    <definedName name="In189.5">#REF!</definedName>
    <definedName name="In189.75" localSheetId="4">#REF!</definedName>
    <definedName name="In189.75" localSheetId="2">#REF!</definedName>
    <definedName name="In189.75">#REF!</definedName>
    <definedName name="In200.5" localSheetId="4">#REF!</definedName>
    <definedName name="In200.5" localSheetId="2">#REF!</definedName>
    <definedName name="In200.5">#REF!</definedName>
    <definedName name="In200.75" localSheetId="4">#REF!</definedName>
    <definedName name="In200.75" localSheetId="2">#REF!</definedName>
    <definedName name="In200.75">#REF!</definedName>
    <definedName name="In201.0" localSheetId="4">#REF!</definedName>
    <definedName name="In201.0" localSheetId="2">#REF!</definedName>
    <definedName name="In201.0">#REF!</definedName>
    <definedName name="In201.25" localSheetId="4">#REF!</definedName>
    <definedName name="In201.25" localSheetId="2">#REF!</definedName>
    <definedName name="In201.25">#REF!</definedName>
    <definedName name="In201.5" localSheetId="4">#REF!</definedName>
    <definedName name="In201.5" localSheetId="2">#REF!</definedName>
    <definedName name="In201.5">#REF!</definedName>
    <definedName name="In201.75" localSheetId="4">#REF!</definedName>
    <definedName name="In201.75" localSheetId="2">#REF!</definedName>
    <definedName name="In201.75">#REF!</definedName>
    <definedName name="In2010.0" localSheetId="4">#REF!</definedName>
    <definedName name="In2010.0" localSheetId="2">#REF!</definedName>
    <definedName name="In2010.0">#REF!</definedName>
    <definedName name="In2010.25" localSheetId="4">#REF!</definedName>
    <definedName name="In2010.25" localSheetId="2">#REF!</definedName>
    <definedName name="In2010.25">#REF!</definedName>
    <definedName name="In2010.5" localSheetId="4">#REF!</definedName>
    <definedName name="In2010.5" localSheetId="2">#REF!</definedName>
    <definedName name="In2010.5">#REF!</definedName>
    <definedName name="In2010.75" localSheetId="4">#REF!</definedName>
    <definedName name="In2010.75" localSheetId="2">#REF!</definedName>
    <definedName name="In2010.75">#REF!</definedName>
    <definedName name="In2011.0" localSheetId="4">#REF!</definedName>
    <definedName name="In2011.0" localSheetId="2">#REF!</definedName>
    <definedName name="In2011.0">#REF!</definedName>
    <definedName name="In2011.25" localSheetId="4">#REF!</definedName>
    <definedName name="In2011.25" localSheetId="2">#REF!</definedName>
    <definedName name="In2011.25">#REF!</definedName>
    <definedName name="In2011.5" localSheetId="4">#REF!</definedName>
    <definedName name="In2011.5" localSheetId="2">#REF!</definedName>
    <definedName name="In2011.5">#REF!</definedName>
    <definedName name="In2011.75" localSheetId="4">#REF!</definedName>
    <definedName name="In2011.75" localSheetId="2">#REF!</definedName>
    <definedName name="In2011.75">#REF!</definedName>
    <definedName name="In2012.0" localSheetId="4">#REF!</definedName>
    <definedName name="In2012.0" localSheetId="2">#REF!</definedName>
    <definedName name="In2012.0">#REF!</definedName>
    <definedName name="In202.0" localSheetId="4">#REF!</definedName>
    <definedName name="In202.0" localSheetId="2">#REF!</definedName>
    <definedName name="In202.0">#REF!</definedName>
    <definedName name="In202.25" localSheetId="4">#REF!</definedName>
    <definedName name="In202.25" localSheetId="2">#REF!</definedName>
    <definedName name="In202.25">#REF!</definedName>
    <definedName name="In202.5" localSheetId="4">#REF!</definedName>
    <definedName name="In202.5" localSheetId="2">#REF!</definedName>
    <definedName name="In202.5">#REF!</definedName>
    <definedName name="In202.75" localSheetId="4">#REF!</definedName>
    <definedName name="In202.75" localSheetId="2">#REF!</definedName>
    <definedName name="In202.75">#REF!</definedName>
    <definedName name="In203.0" localSheetId="4">#REF!</definedName>
    <definedName name="In203.0" localSheetId="2">#REF!</definedName>
    <definedName name="In203.0">#REF!</definedName>
    <definedName name="In203.25" localSheetId="4">#REF!</definedName>
    <definedName name="In203.25" localSheetId="2">#REF!</definedName>
    <definedName name="In203.25">#REF!</definedName>
    <definedName name="In203.5" localSheetId="4">#REF!</definedName>
    <definedName name="In203.5" localSheetId="2">#REF!</definedName>
    <definedName name="In203.5">#REF!</definedName>
    <definedName name="In203.75" localSheetId="4">#REF!</definedName>
    <definedName name="In203.75" localSheetId="2">#REF!</definedName>
    <definedName name="In203.75">#REF!</definedName>
    <definedName name="In204.0" localSheetId="4">#REF!</definedName>
    <definedName name="In204.0" localSheetId="2">#REF!</definedName>
    <definedName name="In204.0">#REF!</definedName>
    <definedName name="In204.25" localSheetId="4">#REF!</definedName>
    <definedName name="In204.25" localSheetId="2">#REF!</definedName>
    <definedName name="In204.25">#REF!</definedName>
    <definedName name="In204.5" localSheetId="4">#REF!</definedName>
    <definedName name="In204.5" localSheetId="2">#REF!</definedName>
    <definedName name="In204.5">#REF!</definedName>
    <definedName name="In204.75" localSheetId="4">#REF!</definedName>
    <definedName name="In204.75" localSheetId="2">#REF!</definedName>
    <definedName name="In204.75">#REF!</definedName>
    <definedName name="In205.0" localSheetId="4">#REF!</definedName>
    <definedName name="In205.0" localSheetId="2">#REF!</definedName>
    <definedName name="In205.0">#REF!</definedName>
    <definedName name="In205.25" localSheetId="4">#REF!</definedName>
    <definedName name="In205.25" localSheetId="2">#REF!</definedName>
    <definedName name="In205.25">#REF!</definedName>
    <definedName name="In205.5" localSheetId="4">#REF!</definedName>
    <definedName name="In205.5" localSheetId="2">#REF!</definedName>
    <definedName name="In205.5">#REF!</definedName>
    <definedName name="In205.75" localSheetId="4">#REF!</definedName>
    <definedName name="In205.75" localSheetId="2">#REF!</definedName>
    <definedName name="In205.75">#REF!</definedName>
    <definedName name="In206.0" localSheetId="4">#REF!</definedName>
    <definedName name="In206.0" localSheetId="2">#REF!</definedName>
    <definedName name="In206.0">#REF!</definedName>
    <definedName name="In206.25" localSheetId="4">#REF!</definedName>
    <definedName name="In206.25" localSheetId="2">#REF!</definedName>
    <definedName name="In206.25">#REF!</definedName>
    <definedName name="In206.5" localSheetId="4">#REF!</definedName>
    <definedName name="In206.5" localSheetId="2">#REF!</definedName>
    <definedName name="In206.5">#REF!</definedName>
    <definedName name="In206.75" localSheetId="4">#REF!</definedName>
    <definedName name="In206.75" localSheetId="2">#REF!</definedName>
    <definedName name="In206.75">#REF!</definedName>
    <definedName name="In207.0" localSheetId="4">#REF!</definedName>
    <definedName name="In207.0" localSheetId="2">#REF!</definedName>
    <definedName name="In207.0">#REF!</definedName>
    <definedName name="In207.25" localSheetId="4">#REF!</definedName>
    <definedName name="In207.25" localSheetId="2">#REF!</definedName>
    <definedName name="In207.25">#REF!</definedName>
    <definedName name="In207.5" localSheetId="4">#REF!</definedName>
    <definedName name="In207.5" localSheetId="2">#REF!</definedName>
    <definedName name="In207.5">#REF!</definedName>
    <definedName name="In207.75" localSheetId="4">#REF!</definedName>
    <definedName name="In207.75" localSheetId="2">#REF!</definedName>
    <definedName name="In207.75">#REF!</definedName>
    <definedName name="In208.0" localSheetId="4">#REF!</definedName>
    <definedName name="In208.0" localSheetId="2">#REF!</definedName>
    <definedName name="In208.0">#REF!</definedName>
    <definedName name="In208.25" localSheetId="4">#REF!</definedName>
    <definedName name="In208.25" localSheetId="2">#REF!</definedName>
    <definedName name="In208.25">#REF!</definedName>
    <definedName name="In208.5" localSheetId="4">#REF!</definedName>
    <definedName name="In208.5" localSheetId="2">#REF!</definedName>
    <definedName name="In208.5">#REF!</definedName>
    <definedName name="In208.75" localSheetId="4">#REF!</definedName>
    <definedName name="In208.75" localSheetId="2">#REF!</definedName>
    <definedName name="In208.75">#REF!</definedName>
    <definedName name="In209.0" localSheetId="4">#REF!</definedName>
    <definedName name="In209.0" localSheetId="2">#REF!</definedName>
    <definedName name="In209.0">#REF!</definedName>
    <definedName name="In209.25" localSheetId="4">#REF!</definedName>
    <definedName name="In209.25" localSheetId="2">#REF!</definedName>
    <definedName name="In209.25">#REF!</definedName>
    <definedName name="In209.5" localSheetId="4">#REF!</definedName>
    <definedName name="In209.5" localSheetId="2">#REF!</definedName>
    <definedName name="In209.5">#REF!</definedName>
    <definedName name="In209.75" localSheetId="4">#REF!</definedName>
    <definedName name="In209.75" localSheetId="2">#REF!</definedName>
    <definedName name="In209.75">#REF!</definedName>
    <definedName name="In220.5" localSheetId="4">#REF!</definedName>
    <definedName name="In220.5" localSheetId="2">#REF!</definedName>
    <definedName name="In220.5">#REF!</definedName>
    <definedName name="In220.75" localSheetId="4">#REF!</definedName>
    <definedName name="In220.75" localSheetId="2">#REF!</definedName>
    <definedName name="In220.75">#REF!</definedName>
    <definedName name="In221.0" localSheetId="4">#REF!</definedName>
    <definedName name="In221.0" localSheetId="2">#REF!</definedName>
    <definedName name="In221.0">#REF!</definedName>
    <definedName name="In221.25" localSheetId="4">#REF!</definedName>
    <definedName name="In221.25" localSheetId="2">#REF!</definedName>
    <definedName name="In221.25">#REF!</definedName>
    <definedName name="In221.5" localSheetId="4">#REF!</definedName>
    <definedName name="In221.5" localSheetId="2">#REF!</definedName>
    <definedName name="In221.5">#REF!</definedName>
    <definedName name="In221.75" localSheetId="4">#REF!</definedName>
    <definedName name="In221.75" localSheetId="2">#REF!</definedName>
    <definedName name="In221.75">#REF!</definedName>
    <definedName name="In2210.0" localSheetId="4">#REF!</definedName>
    <definedName name="In2210.0" localSheetId="2">#REF!</definedName>
    <definedName name="In2210.0">#REF!</definedName>
    <definedName name="In2210.25" localSheetId="4">#REF!</definedName>
    <definedName name="In2210.25" localSheetId="2">#REF!</definedName>
    <definedName name="In2210.25">#REF!</definedName>
    <definedName name="In2210.5" localSheetId="4">#REF!</definedName>
    <definedName name="In2210.5" localSheetId="2">#REF!</definedName>
    <definedName name="In2210.5">#REF!</definedName>
    <definedName name="In2210.75" localSheetId="4">#REF!</definedName>
    <definedName name="In2210.75" localSheetId="2">#REF!</definedName>
    <definedName name="In2210.75">#REF!</definedName>
    <definedName name="In2211.0" localSheetId="4">#REF!</definedName>
    <definedName name="In2211.0" localSheetId="2">#REF!</definedName>
    <definedName name="In2211.0">#REF!</definedName>
    <definedName name="In2211.25" localSheetId="4">#REF!</definedName>
    <definedName name="In2211.25" localSheetId="2">#REF!</definedName>
    <definedName name="In2211.25">#REF!</definedName>
    <definedName name="In2211.5" localSheetId="4">#REF!</definedName>
    <definedName name="In2211.5" localSheetId="2">#REF!</definedName>
    <definedName name="In2211.5">#REF!</definedName>
    <definedName name="In2211.75" localSheetId="4">#REF!</definedName>
    <definedName name="In2211.75" localSheetId="2">#REF!</definedName>
    <definedName name="In2211.75">#REF!</definedName>
    <definedName name="In2212.0" localSheetId="4">#REF!</definedName>
    <definedName name="In2212.0" localSheetId="2">#REF!</definedName>
    <definedName name="In2212.0">#REF!</definedName>
    <definedName name="In222.0" localSheetId="4">#REF!</definedName>
    <definedName name="In222.0" localSheetId="2">#REF!</definedName>
    <definedName name="In222.0">#REF!</definedName>
    <definedName name="In222.25" localSheetId="4">#REF!</definedName>
    <definedName name="In222.25" localSheetId="2">#REF!</definedName>
    <definedName name="In222.25">#REF!</definedName>
    <definedName name="In222.5" localSheetId="4">#REF!</definedName>
    <definedName name="In222.5" localSheetId="2">#REF!</definedName>
    <definedName name="In222.5">#REF!</definedName>
    <definedName name="In222.75" localSheetId="4">#REF!</definedName>
    <definedName name="In222.75" localSheetId="2">#REF!</definedName>
    <definedName name="In222.75">#REF!</definedName>
    <definedName name="In223.0" localSheetId="4">#REF!</definedName>
    <definedName name="In223.0" localSheetId="2">#REF!</definedName>
    <definedName name="In223.0">#REF!</definedName>
    <definedName name="In223.25" localSheetId="4">#REF!</definedName>
    <definedName name="In223.25" localSheetId="2">#REF!</definedName>
    <definedName name="In223.25">#REF!</definedName>
    <definedName name="In223.5" localSheetId="4">#REF!</definedName>
    <definedName name="In223.5" localSheetId="2">#REF!</definedName>
    <definedName name="In223.5">#REF!</definedName>
    <definedName name="In223.75" localSheetId="4">#REF!</definedName>
    <definedName name="In223.75" localSheetId="2">#REF!</definedName>
    <definedName name="In223.75">#REF!</definedName>
    <definedName name="In224.0" localSheetId="4">#REF!</definedName>
    <definedName name="In224.0" localSheetId="2">#REF!</definedName>
    <definedName name="In224.0">#REF!</definedName>
    <definedName name="In224.25" localSheetId="4">#REF!</definedName>
    <definedName name="In224.25" localSheetId="2">#REF!</definedName>
    <definedName name="In224.25">#REF!</definedName>
    <definedName name="In224.5" localSheetId="4">#REF!</definedName>
    <definedName name="In224.5" localSheetId="2">#REF!</definedName>
    <definedName name="In224.5">#REF!</definedName>
    <definedName name="In224.75" localSheetId="4">#REF!</definedName>
    <definedName name="In224.75" localSheetId="2">#REF!</definedName>
    <definedName name="In224.75">#REF!</definedName>
    <definedName name="In225.0" localSheetId="4">#REF!</definedName>
    <definedName name="In225.0" localSheetId="2">#REF!</definedName>
    <definedName name="In225.0">#REF!</definedName>
    <definedName name="In225.25" localSheetId="4">#REF!</definedName>
    <definedName name="In225.25" localSheetId="2">#REF!</definedName>
    <definedName name="In225.25">#REF!</definedName>
    <definedName name="In225.5" localSheetId="4">#REF!</definedName>
    <definedName name="In225.5" localSheetId="2">#REF!</definedName>
    <definedName name="In225.5">#REF!</definedName>
    <definedName name="In225.75" localSheetId="4">#REF!</definedName>
    <definedName name="In225.75" localSheetId="2">#REF!</definedName>
    <definedName name="In225.75">#REF!</definedName>
    <definedName name="In226.0" localSheetId="4">#REF!</definedName>
    <definedName name="In226.0" localSheetId="2">#REF!</definedName>
    <definedName name="In226.0">#REF!</definedName>
    <definedName name="In226.25" localSheetId="4">#REF!</definedName>
    <definedName name="In226.25" localSheetId="2">#REF!</definedName>
    <definedName name="In226.25">#REF!</definedName>
    <definedName name="In226.5" localSheetId="4">#REF!</definedName>
    <definedName name="In226.5" localSheetId="2">#REF!</definedName>
    <definedName name="In226.5">#REF!</definedName>
    <definedName name="In226.75" localSheetId="4">#REF!</definedName>
    <definedName name="In226.75" localSheetId="2">#REF!</definedName>
    <definedName name="In226.75">#REF!</definedName>
    <definedName name="In227.0" localSheetId="4">#REF!</definedName>
    <definedName name="In227.0" localSheetId="2">#REF!</definedName>
    <definedName name="In227.0">#REF!</definedName>
    <definedName name="In227.25" localSheetId="4">#REF!</definedName>
    <definedName name="In227.25" localSheetId="2">#REF!</definedName>
    <definedName name="In227.25">#REF!</definedName>
    <definedName name="In227.5" localSheetId="4">#REF!</definedName>
    <definedName name="In227.5" localSheetId="2">#REF!</definedName>
    <definedName name="In227.5">#REF!</definedName>
    <definedName name="In227.75" localSheetId="4">#REF!</definedName>
    <definedName name="In227.75" localSheetId="2">#REF!</definedName>
    <definedName name="In227.75">#REF!</definedName>
    <definedName name="In228.0" localSheetId="4">#REF!</definedName>
    <definedName name="In228.0" localSheetId="2">#REF!</definedName>
    <definedName name="In228.0">#REF!</definedName>
    <definedName name="In228.25" localSheetId="4">#REF!</definedName>
    <definedName name="In228.25" localSheetId="2">#REF!</definedName>
    <definedName name="In228.25">#REF!</definedName>
    <definedName name="In228.5" localSheetId="4">#REF!</definedName>
    <definedName name="In228.5" localSheetId="2">#REF!</definedName>
    <definedName name="In228.5">#REF!</definedName>
    <definedName name="In228.75" localSheetId="4">#REF!</definedName>
    <definedName name="In228.75" localSheetId="2">#REF!</definedName>
    <definedName name="In228.75">#REF!</definedName>
    <definedName name="In229.0" localSheetId="4">#REF!</definedName>
    <definedName name="In229.0" localSheetId="2">#REF!</definedName>
    <definedName name="In229.0">#REF!</definedName>
    <definedName name="In229.25" localSheetId="4">#REF!</definedName>
    <definedName name="In229.25" localSheetId="2">#REF!</definedName>
    <definedName name="In229.25">#REF!</definedName>
    <definedName name="In229.5" localSheetId="4">#REF!</definedName>
    <definedName name="In229.5" localSheetId="2">#REF!</definedName>
    <definedName name="In229.5">#REF!</definedName>
    <definedName name="In229.75" localSheetId="4">#REF!</definedName>
    <definedName name="In229.75" localSheetId="2">#REF!</definedName>
    <definedName name="In229.75">#REF!</definedName>
    <definedName name="Insulation" localSheetId="4">#REF!</definedName>
    <definedName name="Insulation" localSheetId="2">#REF!</definedName>
    <definedName name="Insulation">#REF!</definedName>
    <definedName name="Location" localSheetId="4">#REF!</definedName>
    <definedName name="Location" localSheetId="2">#REF!</definedName>
    <definedName name="Location">#REF!</definedName>
    <definedName name="Out120.5" localSheetId="4">#REF!</definedName>
    <definedName name="Out120.5" localSheetId="2">#REF!</definedName>
    <definedName name="Out120.5">#REF!</definedName>
    <definedName name="Out120.75" localSheetId="4">#REF!</definedName>
    <definedName name="Out120.75" localSheetId="2">#REF!</definedName>
    <definedName name="Out120.75">#REF!</definedName>
    <definedName name="Out121.0" localSheetId="4">#REF!</definedName>
    <definedName name="Out121.0" localSheetId="2">#REF!</definedName>
    <definedName name="Out121.0">#REF!</definedName>
    <definedName name="Out121.25" localSheetId="4">#REF!</definedName>
    <definedName name="Out121.25" localSheetId="2">#REF!</definedName>
    <definedName name="Out121.25">#REF!</definedName>
    <definedName name="Out121.5" localSheetId="4">#REF!</definedName>
    <definedName name="Out121.5" localSheetId="2">#REF!</definedName>
    <definedName name="Out121.5">#REF!</definedName>
    <definedName name="Out121.75" localSheetId="4">#REF!</definedName>
    <definedName name="Out121.75" localSheetId="2">#REF!</definedName>
    <definedName name="Out121.75">#REF!</definedName>
    <definedName name="Out122.0" localSheetId="4">#REF!</definedName>
    <definedName name="Out122.0" localSheetId="2">#REF!</definedName>
    <definedName name="Out122.0">#REF!</definedName>
    <definedName name="Out122.25" localSheetId="4">#REF!</definedName>
    <definedName name="Out122.25" localSheetId="2">#REF!</definedName>
    <definedName name="Out122.25">#REF!</definedName>
    <definedName name="Out122.5" localSheetId="4">#REF!</definedName>
    <definedName name="Out122.5" localSheetId="2">#REF!</definedName>
    <definedName name="Out122.5">#REF!</definedName>
    <definedName name="Out122.75" localSheetId="4">#REF!</definedName>
    <definedName name="Out122.75" localSheetId="2">#REF!</definedName>
    <definedName name="Out122.75">#REF!</definedName>
    <definedName name="Out123.0" localSheetId="4">#REF!</definedName>
    <definedName name="Out123.0" localSheetId="2">#REF!</definedName>
    <definedName name="Out123.0">#REF!</definedName>
    <definedName name="Out123.25" localSheetId="4">#REF!</definedName>
    <definedName name="Out123.25" localSheetId="2">#REF!</definedName>
    <definedName name="Out123.25">#REF!</definedName>
    <definedName name="Out123.5" localSheetId="4">#REF!</definedName>
    <definedName name="Out123.5" localSheetId="2">#REF!</definedName>
    <definedName name="Out123.5">#REF!</definedName>
    <definedName name="Out123.75" localSheetId="4">#REF!</definedName>
    <definedName name="Out123.75" localSheetId="2">#REF!</definedName>
    <definedName name="Out123.75">#REF!</definedName>
    <definedName name="Out124.0" localSheetId="4">#REF!</definedName>
    <definedName name="Out124.0" localSheetId="2">#REF!</definedName>
    <definedName name="Out124.0">#REF!</definedName>
    <definedName name="Out124.25" localSheetId="4">#REF!</definedName>
    <definedName name="Out124.25" localSheetId="2">#REF!</definedName>
    <definedName name="Out124.25">#REF!</definedName>
    <definedName name="Out124.5" localSheetId="4">#REF!</definedName>
    <definedName name="Out124.5" localSheetId="2">#REF!</definedName>
    <definedName name="Out124.5">#REF!</definedName>
    <definedName name="Out124.75" localSheetId="4">#REF!</definedName>
    <definedName name="Out124.75" localSheetId="2">#REF!</definedName>
    <definedName name="Out124.75">#REF!</definedName>
    <definedName name="Out125.0" localSheetId="4">#REF!</definedName>
    <definedName name="Out125.0" localSheetId="2">#REF!</definedName>
    <definedName name="Out125.0">#REF!</definedName>
    <definedName name="Out125.25" localSheetId="4">#REF!</definedName>
    <definedName name="Out125.25" localSheetId="2">#REF!</definedName>
    <definedName name="Out125.25">#REF!</definedName>
    <definedName name="Out125.5" localSheetId="4">#REF!</definedName>
    <definedName name="Out125.5" localSheetId="2">#REF!</definedName>
    <definedName name="Out125.5">#REF!</definedName>
    <definedName name="Out125.75" localSheetId="4">#REF!</definedName>
    <definedName name="Out125.75" localSheetId="2">#REF!</definedName>
    <definedName name="Out125.75">#REF!</definedName>
    <definedName name="Out126.0" localSheetId="4">#REF!</definedName>
    <definedName name="Out126.0" localSheetId="2">#REF!</definedName>
    <definedName name="Out126.0">#REF!</definedName>
    <definedName name="Out126.25" localSheetId="4">#REF!</definedName>
    <definedName name="Out126.25" localSheetId="2">#REF!</definedName>
    <definedName name="Out126.25">#REF!</definedName>
    <definedName name="Out126.5" localSheetId="4">#REF!</definedName>
    <definedName name="Out126.5" localSheetId="2">#REF!</definedName>
    <definedName name="Out126.5">#REF!</definedName>
    <definedName name="Out126.75" localSheetId="4">#REF!</definedName>
    <definedName name="Out126.75" localSheetId="2">#REF!</definedName>
    <definedName name="Out126.75">#REF!</definedName>
    <definedName name="Out127.0" localSheetId="4">#REF!</definedName>
    <definedName name="Out127.0" localSheetId="2">#REF!</definedName>
    <definedName name="Out127.0">#REF!</definedName>
    <definedName name="Out127.25" localSheetId="4">#REF!</definedName>
    <definedName name="Out127.25" localSheetId="2">#REF!</definedName>
    <definedName name="Out127.25">#REF!</definedName>
    <definedName name="Out127.5" localSheetId="4">#REF!</definedName>
    <definedName name="Out127.5" localSheetId="2">#REF!</definedName>
    <definedName name="Out127.5">#REF!</definedName>
    <definedName name="Out127.75" localSheetId="4">#REF!</definedName>
    <definedName name="Out127.75" localSheetId="2">#REF!</definedName>
    <definedName name="Out127.75">#REF!</definedName>
    <definedName name="Out128.0" localSheetId="4">#REF!</definedName>
    <definedName name="Out128.0" localSheetId="2">#REF!</definedName>
    <definedName name="Out128.0">#REF!</definedName>
    <definedName name="Out128.25" localSheetId="4">#REF!</definedName>
    <definedName name="Out128.25" localSheetId="2">#REF!</definedName>
    <definedName name="Out128.25">#REF!</definedName>
    <definedName name="Out128.5" localSheetId="4">#REF!</definedName>
    <definedName name="Out128.5" localSheetId="2">#REF!</definedName>
    <definedName name="Out128.5">#REF!</definedName>
    <definedName name="Out128.75" localSheetId="4">#REF!</definedName>
    <definedName name="Out128.75" localSheetId="2">#REF!</definedName>
    <definedName name="Out128.75">#REF!</definedName>
    <definedName name="Out129.0" localSheetId="4">#REF!</definedName>
    <definedName name="Out129.0" localSheetId="2">#REF!</definedName>
    <definedName name="Out129.0">#REF!</definedName>
    <definedName name="Out140.5" localSheetId="4">#REF!</definedName>
    <definedName name="Out140.5" localSheetId="2">#REF!</definedName>
    <definedName name="Out140.5">#REF!</definedName>
    <definedName name="Out140.75" localSheetId="4">#REF!</definedName>
    <definedName name="Out140.75" localSheetId="2">#REF!</definedName>
    <definedName name="Out140.75">#REF!</definedName>
    <definedName name="Out141.0" localSheetId="4">#REF!</definedName>
    <definedName name="Out141.0" localSheetId="2">#REF!</definedName>
    <definedName name="Out141.0">#REF!</definedName>
    <definedName name="Out141.25" localSheetId="4">#REF!</definedName>
    <definedName name="Out141.25" localSheetId="2">#REF!</definedName>
    <definedName name="Out141.25">#REF!</definedName>
    <definedName name="Out141.5" localSheetId="4">#REF!</definedName>
    <definedName name="Out141.5" localSheetId="2">#REF!</definedName>
    <definedName name="Out141.5">#REF!</definedName>
    <definedName name="Out141.75" localSheetId="4">#REF!</definedName>
    <definedName name="Out141.75" localSheetId="2">#REF!</definedName>
    <definedName name="Out141.75">#REF!</definedName>
    <definedName name="Out142.0" localSheetId="4">#REF!</definedName>
    <definedName name="Out142.0" localSheetId="2">#REF!</definedName>
    <definedName name="Out142.0">#REF!</definedName>
    <definedName name="Out142.25" localSheetId="4">#REF!</definedName>
    <definedName name="Out142.25" localSheetId="2">#REF!</definedName>
    <definedName name="Out142.25">#REF!</definedName>
    <definedName name="Out142.5" localSheetId="4">#REF!</definedName>
    <definedName name="Out142.5" localSheetId="2">#REF!</definedName>
    <definedName name="Out142.5">#REF!</definedName>
    <definedName name="Out142.75" localSheetId="4">#REF!</definedName>
    <definedName name="Out142.75" localSheetId="2">#REF!</definedName>
    <definedName name="Out142.75">#REF!</definedName>
    <definedName name="Out143.0" localSheetId="4">#REF!</definedName>
    <definedName name="Out143.0" localSheetId="2">#REF!</definedName>
    <definedName name="Out143.0">#REF!</definedName>
    <definedName name="Out143.25" localSheetId="4">#REF!</definedName>
    <definedName name="Out143.25" localSheetId="2">#REF!</definedName>
    <definedName name="Out143.25">#REF!</definedName>
    <definedName name="Out143.5" localSheetId="4">#REF!</definedName>
    <definedName name="Out143.5" localSheetId="2">#REF!</definedName>
    <definedName name="Out143.5">#REF!</definedName>
    <definedName name="Out143.75" localSheetId="4">#REF!</definedName>
    <definedName name="Out143.75" localSheetId="2">#REF!</definedName>
    <definedName name="Out143.75">#REF!</definedName>
    <definedName name="Out144.0" localSheetId="4">#REF!</definedName>
    <definedName name="Out144.0" localSheetId="2">#REF!</definedName>
    <definedName name="Out144.0">#REF!</definedName>
    <definedName name="Out144.25" localSheetId="4">#REF!</definedName>
    <definedName name="Out144.25" localSheetId="2">#REF!</definedName>
    <definedName name="Out144.25">#REF!</definedName>
    <definedName name="Out144.5" localSheetId="4">#REF!</definedName>
    <definedName name="Out144.5" localSheetId="2">#REF!</definedName>
    <definedName name="Out144.5">#REF!</definedName>
    <definedName name="Out144.75" localSheetId="4">#REF!</definedName>
    <definedName name="Out144.75" localSheetId="2">#REF!</definedName>
    <definedName name="Out144.75">#REF!</definedName>
    <definedName name="Out145.0" localSheetId="4">#REF!</definedName>
    <definedName name="Out145.0" localSheetId="2">#REF!</definedName>
    <definedName name="Out145.0">#REF!</definedName>
    <definedName name="Out145.25" localSheetId="4">#REF!</definedName>
    <definedName name="Out145.25" localSheetId="2">#REF!</definedName>
    <definedName name="Out145.25">#REF!</definedName>
    <definedName name="Out145.5" localSheetId="4">#REF!</definedName>
    <definedName name="Out145.5" localSheetId="2">#REF!</definedName>
    <definedName name="Out145.5">#REF!</definedName>
    <definedName name="Out145.75" localSheetId="4">#REF!</definedName>
    <definedName name="Out145.75" localSheetId="2">#REF!</definedName>
    <definedName name="Out145.75">#REF!</definedName>
    <definedName name="Out146.0" localSheetId="4">#REF!</definedName>
    <definedName name="Out146.0" localSheetId="2">#REF!</definedName>
    <definedName name="Out146.0">#REF!</definedName>
    <definedName name="Out146.25" localSheetId="4">#REF!</definedName>
    <definedName name="Out146.25" localSheetId="2">#REF!</definedName>
    <definedName name="Out146.25">#REF!</definedName>
    <definedName name="Out146.5" localSheetId="4">#REF!</definedName>
    <definedName name="Out146.5" localSheetId="2">#REF!</definedName>
    <definedName name="Out146.5">#REF!</definedName>
    <definedName name="Out146.75" localSheetId="4">#REF!</definedName>
    <definedName name="Out146.75" localSheetId="2">#REF!</definedName>
    <definedName name="Out146.75">#REF!</definedName>
    <definedName name="Out147.0" localSheetId="4">#REF!</definedName>
    <definedName name="Out147.0" localSheetId="2">#REF!</definedName>
    <definedName name="Out147.0">#REF!</definedName>
    <definedName name="Out147.25" localSheetId="4">#REF!</definedName>
    <definedName name="Out147.25" localSheetId="2">#REF!</definedName>
    <definedName name="Out147.25">#REF!</definedName>
    <definedName name="Out147.5" localSheetId="4">#REF!</definedName>
    <definedName name="Out147.5" localSheetId="2">#REF!</definedName>
    <definedName name="Out147.5">#REF!</definedName>
    <definedName name="Out147.75" localSheetId="4">#REF!</definedName>
    <definedName name="Out147.75" localSheetId="2">#REF!</definedName>
    <definedName name="Out147.75">#REF!</definedName>
    <definedName name="Out148.0" localSheetId="4">#REF!</definedName>
    <definedName name="Out148.0" localSheetId="2">#REF!</definedName>
    <definedName name="Out148.0">#REF!</definedName>
    <definedName name="Out148.25" localSheetId="4">#REF!</definedName>
    <definedName name="Out148.25" localSheetId="2">#REF!</definedName>
    <definedName name="Out148.25">#REF!</definedName>
    <definedName name="Out148.5" localSheetId="4">#REF!</definedName>
    <definedName name="Out148.5" localSheetId="2">#REF!</definedName>
    <definedName name="Out148.5">#REF!</definedName>
    <definedName name="Out148.75" localSheetId="4">#REF!</definedName>
    <definedName name="Out148.75" localSheetId="2">#REF!</definedName>
    <definedName name="Out148.75">#REF!</definedName>
    <definedName name="Out149.0" localSheetId="4">#REF!</definedName>
    <definedName name="Out149.0" localSheetId="2">#REF!</definedName>
    <definedName name="Out149.0">#REF!</definedName>
    <definedName name="Out160.5" localSheetId="4">#REF!</definedName>
    <definedName name="Out160.5" localSheetId="2">#REF!</definedName>
    <definedName name="Out160.5">#REF!</definedName>
    <definedName name="Out160.75" localSheetId="4">#REF!</definedName>
    <definedName name="Out160.75" localSheetId="2">#REF!</definedName>
    <definedName name="Out160.75">#REF!</definedName>
    <definedName name="Out161.0" localSheetId="4">#REF!</definedName>
    <definedName name="Out161.0" localSheetId="2">#REF!</definedName>
    <definedName name="Out161.0">#REF!</definedName>
    <definedName name="Out161.25" localSheetId="4">#REF!</definedName>
    <definedName name="Out161.25" localSheetId="2">#REF!</definedName>
    <definedName name="Out161.25">#REF!</definedName>
    <definedName name="Out161.5" localSheetId="4">#REF!</definedName>
    <definedName name="Out161.5" localSheetId="2">#REF!</definedName>
    <definedName name="Out161.5">#REF!</definedName>
    <definedName name="Out161.75" localSheetId="4">#REF!</definedName>
    <definedName name="Out161.75" localSheetId="2">#REF!</definedName>
    <definedName name="Out161.75">#REF!</definedName>
    <definedName name="Out162.0" localSheetId="4">#REF!</definedName>
    <definedName name="Out162.0" localSheetId="2">#REF!</definedName>
    <definedName name="Out162.0">#REF!</definedName>
    <definedName name="Out162.25" localSheetId="4">#REF!</definedName>
    <definedName name="Out162.25" localSheetId="2">#REF!</definedName>
    <definedName name="Out162.25">#REF!</definedName>
    <definedName name="Out162.5" localSheetId="4">#REF!</definedName>
    <definedName name="Out162.5" localSheetId="2">#REF!</definedName>
    <definedName name="Out162.5">#REF!</definedName>
    <definedName name="Out162.75" localSheetId="4">#REF!</definedName>
    <definedName name="Out162.75" localSheetId="2">#REF!</definedName>
    <definedName name="Out162.75">#REF!</definedName>
    <definedName name="Out163.0" localSheetId="4">#REF!</definedName>
    <definedName name="Out163.0" localSheetId="2">#REF!</definedName>
    <definedName name="Out163.0">#REF!</definedName>
    <definedName name="Out163.25" localSheetId="4">#REF!</definedName>
    <definedName name="Out163.25" localSheetId="2">#REF!</definedName>
    <definedName name="Out163.25">#REF!</definedName>
    <definedName name="Out163.5" localSheetId="4">#REF!</definedName>
    <definedName name="Out163.5" localSheetId="2">#REF!</definedName>
    <definedName name="Out163.5">#REF!</definedName>
    <definedName name="Out163.75" localSheetId="4">#REF!</definedName>
    <definedName name="Out163.75" localSheetId="2">#REF!</definedName>
    <definedName name="Out163.75">#REF!</definedName>
    <definedName name="Out164.0" localSheetId="4">#REF!</definedName>
    <definedName name="Out164.0" localSheetId="2">#REF!</definedName>
    <definedName name="Out164.0">#REF!</definedName>
    <definedName name="Out164.25" localSheetId="4">#REF!</definedName>
    <definedName name="Out164.25" localSheetId="2">#REF!</definedName>
    <definedName name="Out164.25">#REF!</definedName>
    <definedName name="Out164.5" localSheetId="4">#REF!</definedName>
    <definedName name="Out164.5" localSheetId="2">#REF!</definedName>
    <definedName name="Out164.5">#REF!</definedName>
    <definedName name="Out164.75" localSheetId="4">#REF!</definedName>
    <definedName name="Out164.75" localSheetId="2">#REF!</definedName>
    <definedName name="Out164.75">#REF!</definedName>
    <definedName name="Out165.0" localSheetId="4">#REF!</definedName>
    <definedName name="Out165.0" localSheetId="2">#REF!</definedName>
    <definedName name="Out165.0">#REF!</definedName>
    <definedName name="Out165.25" localSheetId="4">#REF!</definedName>
    <definedName name="Out165.25" localSheetId="2">#REF!</definedName>
    <definedName name="Out165.25">#REF!</definedName>
    <definedName name="Out165.5" localSheetId="4">#REF!</definedName>
    <definedName name="Out165.5" localSheetId="2">#REF!</definedName>
    <definedName name="Out165.5">#REF!</definedName>
    <definedName name="Out165.75" localSheetId="4">#REF!</definedName>
    <definedName name="Out165.75" localSheetId="2">#REF!</definedName>
    <definedName name="Out165.75">#REF!</definedName>
    <definedName name="Out166.0" localSheetId="4">#REF!</definedName>
    <definedName name="Out166.0" localSheetId="2">#REF!</definedName>
    <definedName name="Out166.0">#REF!</definedName>
    <definedName name="Out166.25" localSheetId="4">#REF!</definedName>
    <definedName name="Out166.25" localSheetId="2">#REF!</definedName>
    <definedName name="Out166.25">#REF!</definedName>
    <definedName name="Out166.5" localSheetId="4">#REF!</definedName>
    <definedName name="Out166.5" localSheetId="2">#REF!</definedName>
    <definedName name="Out166.5">#REF!</definedName>
    <definedName name="Out166.75" localSheetId="4">#REF!</definedName>
    <definedName name="Out166.75" localSheetId="2">#REF!</definedName>
    <definedName name="Out166.75">#REF!</definedName>
    <definedName name="Out167.0" localSheetId="4">#REF!</definedName>
    <definedName name="Out167.0" localSheetId="2">#REF!</definedName>
    <definedName name="Out167.0">#REF!</definedName>
    <definedName name="Out167.25" localSheetId="4">#REF!</definedName>
    <definedName name="Out167.25" localSheetId="2">#REF!</definedName>
    <definedName name="Out167.25">#REF!</definedName>
    <definedName name="Out167.5" localSheetId="4">#REF!</definedName>
    <definedName name="Out167.5" localSheetId="2">#REF!</definedName>
    <definedName name="Out167.5">#REF!</definedName>
    <definedName name="Out167.75" localSheetId="4">#REF!</definedName>
    <definedName name="Out167.75" localSheetId="2">#REF!</definedName>
    <definedName name="Out167.75">#REF!</definedName>
    <definedName name="Out168.0" localSheetId="4">#REF!</definedName>
    <definedName name="Out168.0" localSheetId="2">#REF!</definedName>
    <definedName name="Out168.0">#REF!</definedName>
    <definedName name="Out168.25" localSheetId="4">#REF!</definedName>
    <definedName name="Out168.25" localSheetId="2">#REF!</definedName>
    <definedName name="Out168.25">#REF!</definedName>
    <definedName name="Out168.5" localSheetId="4">#REF!</definedName>
    <definedName name="Out168.5" localSheetId="2">#REF!</definedName>
    <definedName name="Out168.5">#REF!</definedName>
    <definedName name="Out168.75" localSheetId="4">#REF!</definedName>
    <definedName name="Out168.75" localSheetId="2">#REF!</definedName>
    <definedName name="Out168.75">#REF!</definedName>
    <definedName name="Out169.0" localSheetId="4">#REF!</definedName>
    <definedName name="Out169.0" localSheetId="2">#REF!</definedName>
    <definedName name="Out169.0">#REF!</definedName>
    <definedName name="Out180.5" localSheetId="4">#REF!</definedName>
    <definedName name="Out180.5" localSheetId="2">#REF!</definedName>
    <definedName name="Out180.5">#REF!</definedName>
    <definedName name="Out180.75" localSheetId="4">#REF!</definedName>
    <definedName name="Out180.75" localSheetId="2">#REF!</definedName>
    <definedName name="Out180.75">#REF!</definedName>
    <definedName name="Out181.0" localSheetId="4">#REF!</definedName>
    <definedName name="Out181.0" localSheetId="2">#REF!</definedName>
    <definedName name="Out181.0">#REF!</definedName>
    <definedName name="Out181.25" localSheetId="4">#REF!</definedName>
    <definedName name="Out181.25" localSheetId="2">#REF!</definedName>
    <definedName name="Out181.25">#REF!</definedName>
    <definedName name="Out181.5" localSheetId="4">#REF!</definedName>
    <definedName name="Out181.5" localSheetId="2">#REF!</definedName>
    <definedName name="Out181.5">#REF!</definedName>
    <definedName name="Out181.75" localSheetId="4">#REF!</definedName>
    <definedName name="Out181.75" localSheetId="2">#REF!</definedName>
    <definedName name="Out181.75">#REF!</definedName>
    <definedName name="Out1810.0" localSheetId="4">#REF!</definedName>
    <definedName name="Out1810.0" localSheetId="2">#REF!</definedName>
    <definedName name="Out1810.0">#REF!</definedName>
    <definedName name="Out1810.25" localSheetId="4">#REF!</definedName>
    <definedName name="Out1810.25" localSheetId="2">#REF!</definedName>
    <definedName name="Out1810.25">#REF!</definedName>
    <definedName name="Out1810.5" localSheetId="4">#REF!</definedName>
    <definedName name="Out1810.5" localSheetId="2">#REF!</definedName>
    <definedName name="Out1810.5">#REF!</definedName>
    <definedName name="Out1810.75" localSheetId="4">#REF!</definedName>
    <definedName name="Out1810.75" localSheetId="2">#REF!</definedName>
    <definedName name="Out1810.75">#REF!</definedName>
    <definedName name="Out1811.0" localSheetId="4">#REF!</definedName>
    <definedName name="Out1811.0" localSheetId="2">#REF!</definedName>
    <definedName name="Out1811.0">#REF!</definedName>
    <definedName name="Out1811.25" localSheetId="4">#REF!</definedName>
    <definedName name="Out1811.25" localSheetId="2">#REF!</definedName>
    <definedName name="Out1811.25">#REF!</definedName>
    <definedName name="Out1811.5" localSheetId="4">#REF!</definedName>
    <definedName name="Out1811.5" localSheetId="2">#REF!</definedName>
    <definedName name="Out1811.5">#REF!</definedName>
    <definedName name="Out1811.75" localSheetId="4">#REF!</definedName>
    <definedName name="Out1811.75" localSheetId="2">#REF!</definedName>
    <definedName name="Out1811.75">#REF!</definedName>
    <definedName name="Out1812.0" localSheetId="4">#REF!</definedName>
    <definedName name="Out1812.0" localSheetId="2">#REF!</definedName>
    <definedName name="Out1812.0">#REF!</definedName>
    <definedName name="Out182.0" localSheetId="4">#REF!</definedName>
    <definedName name="Out182.0" localSheetId="2">#REF!</definedName>
    <definedName name="Out182.0">#REF!</definedName>
    <definedName name="Out182.25" localSheetId="4">#REF!</definedName>
    <definedName name="Out182.25" localSheetId="2">#REF!</definedName>
    <definedName name="Out182.25">#REF!</definedName>
    <definedName name="Out182.5" localSheetId="4">#REF!</definedName>
    <definedName name="Out182.5" localSheetId="2">#REF!</definedName>
    <definedName name="Out182.5">#REF!</definedName>
    <definedName name="Out182.75" localSheetId="4">#REF!</definedName>
    <definedName name="Out182.75" localSheetId="2">#REF!</definedName>
    <definedName name="Out182.75">#REF!</definedName>
    <definedName name="Out183.0" localSheetId="4">#REF!</definedName>
    <definedName name="Out183.0" localSheetId="2">#REF!</definedName>
    <definedName name="Out183.0">#REF!</definedName>
    <definedName name="Out183.25" localSheetId="4">#REF!</definedName>
    <definedName name="Out183.25" localSheetId="2">#REF!</definedName>
    <definedName name="Out183.25">#REF!</definedName>
    <definedName name="Out183.5" localSheetId="4">#REF!</definedName>
    <definedName name="Out183.5" localSheetId="2">#REF!</definedName>
    <definedName name="Out183.5">#REF!</definedName>
    <definedName name="Out183.75" localSheetId="4">#REF!</definedName>
    <definedName name="Out183.75" localSheetId="2">#REF!</definedName>
    <definedName name="Out183.75">#REF!</definedName>
    <definedName name="Out184.0" localSheetId="4">#REF!</definedName>
    <definedName name="Out184.0" localSheetId="2">#REF!</definedName>
    <definedName name="Out184.0">#REF!</definedName>
    <definedName name="Out184.25" localSheetId="4">#REF!</definedName>
    <definedName name="Out184.25" localSheetId="2">#REF!</definedName>
    <definedName name="Out184.25">#REF!</definedName>
    <definedName name="Out184.5" localSheetId="4">#REF!</definedName>
    <definedName name="Out184.5" localSheetId="2">#REF!</definedName>
    <definedName name="Out184.5">#REF!</definedName>
    <definedName name="Out184.75" localSheetId="4">#REF!</definedName>
    <definedName name="Out184.75" localSheetId="2">#REF!</definedName>
    <definedName name="Out184.75">#REF!</definedName>
    <definedName name="Out185.0" localSheetId="4">#REF!</definedName>
    <definedName name="Out185.0" localSheetId="2">#REF!</definedName>
    <definedName name="Out185.0">#REF!</definedName>
    <definedName name="Out185.25" localSheetId="4">#REF!</definedName>
    <definedName name="Out185.25" localSheetId="2">#REF!</definedName>
    <definedName name="Out185.25">#REF!</definedName>
    <definedName name="Out185.5" localSheetId="4">#REF!</definedName>
    <definedName name="Out185.5" localSheetId="2">#REF!</definedName>
    <definedName name="Out185.5">#REF!</definedName>
    <definedName name="Out185.75" localSheetId="4">#REF!</definedName>
    <definedName name="Out185.75" localSheetId="2">#REF!</definedName>
    <definedName name="Out185.75">#REF!</definedName>
    <definedName name="Out186.0" localSheetId="4">#REF!</definedName>
    <definedName name="Out186.0" localSheetId="2">#REF!</definedName>
    <definedName name="Out186.0">#REF!</definedName>
    <definedName name="Out186.25" localSheetId="4">#REF!</definedName>
    <definedName name="Out186.25" localSheetId="2">#REF!</definedName>
    <definedName name="Out186.25">#REF!</definedName>
    <definedName name="Out186.5" localSheetId="4">#REF!</definedName>
    <definedName name="Out186.5" localSheetId="2">#REF!</definedName>
    <definedName name="Out186.5">#REF!</definedName>
    <definedName name="Out186.75" localSheetId="4">#REF!</definedName>
    <definedName name="Out186.75" localSheetId="2">#REF!</definedName>
    <definedName name="Out186.75">#REF!</definedName>
    <definedName name="Out187.0" localSheetId="4">#REF!</definedName>
    <definedName name="Out187.0" localSheetId="2">#REF!</definedName>
    <definedName name="Out187.0">#REF!</definedName>
    <definedName name="Out187.25" localSheetId="4">#REF!</definedName>
    <definedName name="Out187.25" localSheetId="2">#REF!</definedName>
    <definedName name="Out187.25">#REF!</definedName>
    <definedName name="Out187.5" localSheetId="4">#REF!</definedName>
    <definedName name="Out187.5" localSheetId="2">#REF!</definedName>
    <definedName name="Out187.5">#REF!</definedName>
    <definedName name="Out187.75" localSheetId="4">#REF!</definedName>
    <definedName name="Out187.75" localSheetId="2">#REF!</definedName>
    <definedName name="Out187.75">#REF!</definedName>
    <definedName name="Out188.0" localSheetId="4">#REF!</definedName>
    <definedName name="Out188.0" localSheetId="2">#REF!</definedName>
    <definedName name="Out188.0">#REF!</definedName>
    <definedName name="Out188.25" localSheetId="4">#REF!</definedName>
    <definedName name="Out188.25" localSheetId="2">#REF!</definedName>
    <definedName name="Out188.25">#REF!</definedName>
    <definedName name="Out188.5" localSheetId="4">#REF!</definedName>
    <definedName name="Out188.5" localSheetId="2">#REF!</definedName>
    <definedName name="Out188.5">#REF!</definedName>
    <definedName name="Out188.75" localSheetId="4">#REF!</definedName>
    <definedName name="Out188.75" localSheetId="2">#REF!</definedName>
    <definedName name="Out188.75">#REF!</definedName>
    <definedName name="Out189.0" localSheetId="4">#REF!</definedName>
    <definedName name="Out189.0" localSheetId="2">#REF!</definedName>
    <definedName name="Out189.0">#REF!</definedName>
    <definedName name="Out189.25" localSheetId="4">#REF!</definedName>
    <definedName name="Out189.25" localSheetId="2">#REF!</definedName>
    <definedName name="Out189.25">#REF!</definedName>
    <definedName name="Out189.5" localSheetId="4">#REF!</definedName>
    <definedName name="Out189.5" localSheetId="2">#REF!</definedName>
    <definedName name="Out189.5">#REF!</definedName>
    <definedName name="Out189.75" localSheetId="4">#REF!</definedName>
    <definedName name="Out189.75" localSheetId="2">#REF!</definedName>
    <definedName name="Out189.75">#REF!</definedName>
    <definedName name="Out200.5" localSheetId="4">#REF!</definedName>
    <definedName name="Out200.5" localSheetId="2">#REF!</definedName>
    <definedName name="Out200.5">#REF!</definedName>
    <definedName name="Out200.75" localSheetId="4">#REF!</definedName>
    <definedName name="Out200.75" localSheetId="2">#REF!</definedName>
    <definedName name="Out200.75">#REF!</definedName>
    <definedName name="Out201.0" localSheetId="4">#REF!</definedName>
    <definedName name="Out201.0" localSheetId="2">#REF!</definedName>
    <definedName name="Out201.0">#REF!</definedName>
    <definedName name="Out201.25" localSheetId="4">#REF!</definedName>
    <definedName name="Out201.25" localSheetId="2">#REF!</definedName>
    <definedName name="Out201.25">#REF!</definedName>
    <definedName name="Out201.5" localSheetId="4">#REF!</definedName>
    <definedName name="Out201.5" localSheetId="2">#REF!</definedName>
    <definedName name="Out201.5">#REF!</definedName>
    <definedName name="Out201.75" localSheetId="4">#REF!</definedName>
    <definedName name="Out201.75" localSheetId="2">#REF!</definedName>
    <definedName name="Out201.75">#REF!</definedName>
    <definedName name="Out2010.0" localSheetId="4">#REF!</definedName>
    <definedName name="Out2010.0" localSheetId="2">#REF!</definedName>
    <definedName name="Out2010.0">#REF!</definedName>
    <definedName name="Out2010.25" localSheetId="4">#REF!</definedName>
    <definedName name="Out2010.25" localSheetId="2">#REF!</definedName>
    <definedName name="Out2010.25">#REF!</definedName>
    <definedName name="Out2010.5" localSheetId="4">#REF!</definedName>
    <definedName name="Out2010.5" localSheetId="2">#REF!</definedName>
    <definedName name="Out2010.5">#REF!</definedName>
    <definedName name="Out2010.75" localSheetId="4">#REF!</definedName>
    <definedName name="Out2010.75" localSheetId="2">#REF!</definedName>
    <definedName name="Out2010.75">#REF!</definedName>
    <definedName name="Out2011.0" localSheetId="4">#REF!</definedName>
    <definedName name="Out2011.0" localSheetId="2">#REF!</definedName>
    <definedName name="Out2011.0">#REF!</definedName>
    <definedName name="Out2011.25" localSheetId="4">#REF!</definedName>
    <definedName name="Out2011.25" localSheetId="2">#REF!</definedName>
    <definedName name="Out2011.25">#REF!</definedName>
    <definedName name="Out2011.5" localSheetId="4">#REF!</definedName>
    <definedName name="Out2011.5" localSheetId="2">#REF!</definedName>
    <definedName name="Out2011.5">#REF!</definedName>
    <definedName name="Out2011.75" localSheetId="4">#REF!</definedName>
    <definedName name="Out2011.75" localSheetId="2">#REF!</definedName>
    <definedName name="Out2011.75">#REF!</definedName>
    <definedName name="Out2012.0" localSheetId="4">#REF!</definedName>
    <definedName name="Out2012.0" localSheetId="2">#REF!</definedName>
    <definedName name="Out2012.0">#REF!</definedName>
    <definedName name="Out202.0" localSheetId="4">#REF!</definedName>
    <definedName name="Out202.0" localSheetId="2">#REF!</definedName>
    <definedName name="Out202.0">#REF!</definedName>
    <definedName name="Out202.25" localSheetId="4">#REF!</definedName>
    <definedName name="Out202.25" localSheetId="2">#REF!</definedName>
    <definedName name="Out202.25">#REF!</definedName>
    <definedName name="Out202.5" localSheetId="4">#REF!</definedName>
    <definedName name="Out202.5" localSheetId="2">#REF!</definedName>
    <definedName name="Out202.5">#REF!</definedName>
    <definedName name="Out202.75" localSheetId="4">#REF!</definedName>
    <definedName name="Out202.75" localSheetId="2">#REF!</definedName>
    <definedName name="Out202.75">#REF!</definedName>
    <definedName name="Out203.0" localSheetId="4">#REF!</definedName>
    <definedName name="Out203.0" localSheetId="2">#REF!</definedName>
    <definedName name="Out203.0">#REF!</definedName>
    <definedName name="Out203.25" localSheetId="4">#REF!</definedName>
    <definedName name="Out203.25" localSheetId="2">#REF!</definedName>
    <definedName name="Out203.25">#REF!</definedName>
    <definedName name="Out203.5" localSheetId="4">#REF!</definedName>
    <definedName name="Out203.5" localSheetId="2">#REF!</definedName>
    <definedName name="Out203.5">#REF!</definedName>
    <definedName name="Out203.75" localSheetId="4">#REF!</definedName>
    <definedName name="Out203.75" localSheetId="2">#REF!</definedName>
    <definedName name="Out203.75">#REF!</definedName>
    <definedName name="Out204.0" localSheetId="4">#REF!</definedName>
    <definedName name="Out204.0" localSheetId="2">#REF!</definedName>
    <definedName name="Out204.0">#REF!</definedName>
    <definedName name="Out204.25" localSheetId="4">#REF!</definedName>
    <definedName name="Out204.25" localSheetId="2">#REF!</definedName>
    <definedName name="Out204.25">#REF!</definedName>
    <definedName name="Out204.5" localSheetId="4">#REF!</definedName>
    <definedName name="Out204.5" localSheetId="2">#REF!</definedName>
    <definedName name="Out204.5">#REF!</definedName>
    <definedName name="Out204.75" localSheetId="4">#REF!</definedName>
    <definedName name="Out204.75" localSheetId="2">#REF!</definedName>
    <definedName name="Out204.75">#REF!</definedName>
    <definedName name="Out205.0" localSheetId="4">#REF!</definedName>
    <definedName name="Out205.0" localSheetId="2">#REF!</definedName>
    <definedName name="Out205.0">#REF!</definedName>
    <definedName name="Out205.25" localSheetId="4">#REF!</definedName>
    <definedName name="Out205.25" localSheetId="2">#REF!</definedName>
    <definedName name="Out205.25">#REF!</definedName>
    <definedName name="Out205.5" localSheetId="4">#REF!</definedName>
    <definedName name="Out205.5" localSheetId="2">#REF!</definedName>
    <definedName name="Out205.5">#REF!</definedName>
    <definedName name="Out205.75" localSheetId="4">#REF!</definedName>
    <definedName name="Out205.75" localSheetId="2">#REF!</definedName>
    <definedName name="Out205.75">#REF!</definedName>
    <definedName name="Out206.0" localSheetId="4">#REF!</definedName>
    <definedName name="Out206.0" localSheetId="2">#REF!</definedName>
    <definedName name="Out206.0">#REF!</definedName>
    <definedName name="Out206.25" localSheetId="4">#REF!</definedName>
    <definedName name="Out206.25" localSheetId="2">#REF!</definedName>
    <definedName name="Out206.25">#REF!</definedName>
    <definedName name="Out206.5" localSheetId="4">#REF!</definedName>
    <definedName name="Out206.5" localSheetId="2">#REF!</definedName>
    <definedName name="Out206.5">#REF!</definedName>
    <definedName name="Out206.75" localSheetId="4">#REF!</definedName>
    <definedName name="Out206.75" localSheetId="2">#REF!</definedName>
    <definedName name="Out206.75">#REF!</definedName>
    <definedName name="Out207.0" localSheetId="4">#REF!</definedName>
    <definedName name="Out207.0" localSheetId="2">#REF!</definedName>
    <definedName name="Out207.0">#REF!</definedName>
    <definedName name="Out207.25" localSheetId="4">#REF!</definedName>
    <definedName name="Out207.25" localSheetId="2">#REF!</definedName>
    <definedName name="Out207.25">#REF!</definedName>
    <definedName name="Out207.5" localSheetId="4">#REF!</definedName>
    <definedName name="Out207.5" localSheetId="2">#REF!</definedName>
    <definedName name="Out207.5">#REF!</definedName>
    <definedName name="Out207.75" localSheetId="4">#REF!</definedName>
    <definedName name="Out207.75" localSheetId="2">#REF!</definedName>
    <definedName name="Out207.75">#REF!</definedName>
    <definedName name="Out208.0" localSheetId="4">#REF!</definedName>
    <definedName name="Out208.0" localSheetId="2">#REF!</definedName>
    <definedName name="Out208.0">#REF!</definedName>
    <definedName name="Out208.25" localSheetId="4">#REF!</definedName>
    <definedName name="Out208.25" localSheetId="2">#REF!</definedName>
    <definedName name="Out208.25">#REF!</definedName>
    <definedName name="Out208.5" localSheetId="4">#REF!</definedName>
    <definedName name="Out208.5" localSheetId="2">#REF!</definedName>
    <definedName name="Out208.5">#REF!</definedName>
    <definedName name="Out208.75" localSheetId="4">#REF!</definedName>
    <definedName name="Out208.75" localSheetId="2">#REF!</definedName>
    <definedName name="Out208.75">#REF!</definedName>
    <definedName name="Out209.0" localSheetId="4">#REF!</definedName>
    <definedName name="Out209.0" localSheetId="2">#REF!</definedName>
    <definedName name="Out209.0">#REF!</definedName>
    <definedName name="Out209.25" localSheetId="4">#REF!</definedName>
    <definedName name="Out209.25" localSheetId="2">#REF!</definedName>
    <definedName name="Out209.25">#REF!</definedName>
    <definedName name="Out209.5" localSheetId="4">#REF!</definedName>
    <definedName name="Out209.5" localSheetId="2">#REF!</definedName>
    <definedName name="Out209.5">#REF!</definedName>
    <definedName name="Out209.75" localSheetId="4">#REF!</definedName>
    <definedName name="Out209.75" localSheetId="2">#REF!</definedName>
    <definedName name="Out209.75">#REF!</definedName>
    <definedName name="Out220.5" localSheetId="4">#REF!</definedName>
    <definedName name="Out220.5" localSheetId="2">#REF!</definedName>
    <definedName name="Out220.5">#REF!</definedName>
    <definedName name="Out220.75" localSheetId="4">#REF!</definedName>
    <definedName name="Out220.75" localSheetId="2">#REF!</definedName>
    <definedName name="Out220.75">#REF!</definedName>
    <definedName name="Out221.0" localSheetId="4">#REF!</definedName>
    <definedName name="Out221.0" localSheetId="2">#REF!</definedName>
    <definedName name="Out221.0">#REF!</definedName>
    <definedName name="Out221.25" localSheetId="4">#REF!</definedName>
    <definedName name="Out221.25" localSheetId="2">#REF!</definedName>
    <definedName name="Out221.25">#REF!</definedName>
    <definedName name="Out221.5" localSheetId="4">#REF!</definedName>
    <definedName name="Out221.5" localSheetId="2">#REF!</definedName>
    <definedName name="Out221.5">#REF!</definedName>
    <definedName name="Out221.75" localSheetId="4">#REF!</definedName>
    <definedName name="Out221.75" localSheetId="2">#REF!</definedName>
    <definedName name="Out221.75">#REF!</definedName>
    <definedName name="Out2210.0" localSheetId="4">#REF!</definedName>
    <definedName name="Out2210.0" localSheetId="2">#REF!</definedName>
    <definedName name="Out2210.0">#REF!</definedName>
    <definedName name="Out2210.25" localSheetId="4">#REF!</definedName>
    <definedName name="Out2210.25" localSheetId="2">#REF!</definedName>
    <definedName name="Out2210.25">#REF!</definedName>
    <definedName name="Out2210.5" localSheetId="4">#REF!</definedName>
    <definedName name="Out2210.5" localSheetId="2">#REF!</definedName>
    <definedName name="Out2210.5">#REF!</definedName>
    <definedName name="Out2210.75" localSheetId="4">#REF!</definedName>
    <definedName name="Out2210.75" localSheetId="2">#REF!</definedName>
    <definedName name="Out2210.75">#REF!</definedName>
    <definedName name="Out2211.0" localSheetId="4">#REF!</definedName>
    <definedName name="Out2211.0" localSheetId="2">#REF!</definedName>
    <definedName name="Out2211.0">#REF!</definedName>
    <definedName name="Out2211.25" localSheetId="4">#REF!</definedName>
    <definedName name="Out2211.25" localSheetId="2">#REF!</definedName>
    <definedName name="Out2211.25">#REF!</definedName>
    <definedName name="Out2211.5" localSheetId="4">#REF!</definedName>
    <definedName name="Out2211.5" localSheetId="2">#REF!</definedName>
    <definedName name="Out2211.5">#REF!</definedName>
    <definedName name="Out2211.75" localSheetId="4">#REF!</definedName>
    <definedName name="Out2211.75" localSheetId="2">#REF!</definedName>
    <definedName name="Out2211.75">#REF!</definedName>
    <definedName name="Out2212.0" localSheetId="4">#REF!</definedName>
    <definedName name="Out2212.0" localSheetId="2">#REF!</definedName>
    <definedName name="Out2212.0">#REF!</definedName>
    <definedName name="Out222.0" localSheetId="4">#REF!</definedName>
    <definedName name="Out222.0" localSheetId="2">#REF!</definedName>
    <definedName name="Out222.0">#REF!</definedName>
    <definedName name="Out222.25" localSheetId="4">#REF!</definedName>
    <definedName name="Out222.25" localSheetId="2">#REF!</definedName>
    <definedName name="Out222.25">#REF!</definedName>
    <definedName name="Out222.5" localSheetId="4">#REF!</definedName>
    <definedName name="Out222.5" localSheetId="2">#REF!</definedName>
    <definedName name="Out222.5">#REF!</definedName>
    <definedName name="Out222.75" localSheetId="4">#REF!</definedName>
    <definedName name="Out222.75" localSheetId="2">#REF!</definedName>
    <definedName name="Out222.75">#REF!</definedName>
    <definedName name="Out223.0" localSheetId="4">#REF!</definedName>
    <definedName name="Out223.0" localSheetId="2">#REF!</definedName>
    <definedName name="Out223.0">#REF!</definedName>
    <definedName name="Out223.25" localSheetId="4">#REF!</definedName>
    <definedName name="Out223.25" localSheetId="2">#REF!</definedName>
    <definedName name="Out223.25">#REF!</definedName>
    <definedName name="Out223.5" localSheetId="4">#REF!</definedName>
    <definedName name="Out223.5" localSheetId="2">#REF!</definedName>
    <definedName name="Out223.5">#REF!</definedName>
    <definedName name="Out223.75" localSheetId="4">#REF!</definedName>
    <definedName name="Out223.75" localSheetId="2">#REF!</definedName>
    <definedName name="Out223.75">#REF!</definedName>
    <definedName name="Out224.0" localSheetId="4">#REF!</definedName>
    <definedName name="Out224.0" localSheetId="2">#REF!</definedName>
    <definedName name="Out224.0">#REF!</definedName>
    <definedName name="Out224.25" localSheetId="4">#REF!</definedName>
    <definedName name="Out224.25" localSheetId="2">#REF!</definedName>
    <definedName name="Out224.25">#REF!</definedName>
    <definedName name="Out224.5" localSheetId="4">#REF!</definedName>
    <definedName name="Out224.5" localSheetId="2">#REF!</definedName>
    <definedName name="Out224.5">#REF!</definedName>
    <definedName name="Out224.75" localSheetId="4">#REF!</definedName>
    <definedName name="Out224.75" localSheetId="2">#REF!</definedName>
    <definedName name="Out224.75">#REF!</definedName>
    <definedName name="Out225.0" localSheetId="4">#REF!</definedName>
    <definedName name="Out225.0" localSheetId="2">#REF!</definedName>
    <definedName name="Out225.0">#REF!</definedName>
    <definedName name="Out225.25" localSheetId="4">#REF!</definedName>
    <definedName name="Out225.25" localSheetId="2">#REF!</definedName>
    <definedName name="Out225.25">#REF!</definedName>
    <definedName name="Out225.5" localSheetId="4">#REF!</definedName>
    <definedName name="Out225.5" localSheetId="2">#REF!</definedName>
    <definedName name="Out225.5">#REF!</definedName>
    <definedName name="Out225.75" localSheetId="4">#REF!</definedName>
    <definedName name="Out225.75" localSheetId="2">#REF!</definedName>
    <definedName name="Out225.75">#REF!</definedName>
    <definedName name="Out226.0" localSheetId="4">#REF!</definedName>
    <definedName name="Out226.0" localSheetId="2">#REF!</definedName>
    <definedName name="Out226.0">#REF!</definedName>
    <definedName name="Out226.25" localSheetId="4">#REF!</definedName>
    <definedName name="Out226.25" localSheetId="2">#REF!</definedName>
    <definedName name="Out226.25">#REF!</definedName>
    <definedName name="Out226.5" localSheetId="4">#REF!</definedName>
    <definedName name="Out226.5" localSheetId="2">#REF!</definedName>
    <definedName name="Out226.5">#REF!</definedName>
    <definedName name="Out226.75" localSheetId="4">#REF!</definedName>
    <definedName name="Out226.75" localSheetId="2">#REF!</definedName>
    <definedName name="Out226.75">#REF!</definedName>
    <definedName name="Out227.0" localSheetId="4">#REF!</definedName>
    <definedName name="Out227.0" localSheetId="2">#REF!</definedName>
    <definedName name="Out227.0">#REF!</definedName>
    <definedName name="Out227.25" localSheetId="4">#REF!</definedName>
    <definedName name="Out227.25" localSheetId="2">#REF!</definedName>
    <definedName name="Out227.25">#REF!</definedName>
    <definedName name="Out227.5" localSheetId="4">#REF!</definedName>
    <definedName name="Out227.5" localSheetId="2">#REF!</definedName>
    <definedName name="Out227.5">#REF!</definedName>
    <definedName name="Out227.75" localSheetId="4">#REF!</definedName>
    <definedName name="Out227.75" localSheetId="2">#REF!</definedName>
    <definedName name="Out227.75">#REF!</definedName>
    <definedName name="Out228.0" localSheetId="4">#REF!</definedName>
    <definedName name="Out228.0" localSheetId="2">#REF!</definedName>
    <definedName name="Out228.0">#REF!</definedName>
    <definedName name="Out228.25" localSheetId="4">#REF!</definedName>
    <definedName name="Out228.25" localSheetId="2">#REF!</definedName>
    <definedName name="Out228.25">#REF!</definedName>
    <definedName name="Out228.5" localSheetId="4">#REF!</definedName>
    <definedName name="Out228.5" localSheetId="2">#REF!</definedName>
    <definedName name="Out228.5">#REF!</definedName>
    <definedName name="Out228.75" localSheetId="4">#REF!</definedName>
    <definedName name="Out228.75" localSheetId="2">#REF!</definedName>
    <definedName name="Out228.75">#REF!</definedName>
    <definedName name="Out229.0" localSheetId="4">#REF!</definedName>
    <definedName name="Out229.0" localSheetId="2">#REF!</definedName>
    <definedName name="Out229.0">#REF!</definedName>
    <definedName name="Out229.25" localSheetId="4">#REF!</definedName>
    <definedName name="Out229.25" localSheetId="2">#REF!</definedName>
    <definedName name="Out229.25">#REF!</definedName>
    <definedName name="Out229.5" localSheetId="4">#REF!</definedName>
    <definedName name="Out229.5" localSheetId="2">#REF!</definedName>
    <definedName name="Out229.5">#REF!</definedName>
    <definedName name="Out229.75" localSheetId="4">#REF!</definedName>
    <definedName name="Out229.75" localSheetId="2">#REF!</definedName>
    <definedName name="Out229.75">#REF!</definedName>
    <definedName name="_xlnm.Print_Area" localSheetId="0">FWT!$B$1:$N$58</definedName>
    <definedName name="Program">Master!$E$28:$E$29</definedName>
    <definedName name="SType" localSheetId="4">#REF!</definedName>
    <definedName name="SType" localSheetId="2">#REF!</definedName>
    <definedName name="SType">#REF!</definedName>
    <definedName name="Type" localSheetId="4">#REF!</definedName>
    <definedName name="Type" localSheetId="2">#REF!</definedName>
    <definedName name="Type">#REF!</definedName>
    <definedName name="Wheel" localSheetId="4">#REF!</definedName>
    <definedName name="Wheel" localSheetId="2">#REF!</definedName>
    <definedName name="Wheel">#REF!</definedName>
    <definedName name="WheelSize">Master!$H$17:$H$23</definedName>
    <definedName name="Y" localSheetId="4">#REF!</definedName>
    <definedName name="Y" localSheetId="2">#REF!</definedName>
    <definedName name="Y">#REF!</definedName>
  </definedNames>
  <calcPr calcId="191029" iterate="1"/>
  <customWorkbookViews>
    <customWorkbookView name="a" guid="{B1C4EB4F-B9AA-451A-810D-3B6DC85FD6EF}" maximized="1" windowWidth="1276" windowHeight="833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2" l="1"/>
  <c r="I8" i="9"/>
  <c r="I9" i="9"/>
  <c r="I7" i="9"/>
  <c r="D3" i="11"/>
  <c r="B150" i="11"/>
  <c r="C5" i="9"/>
  <c r="C6" i="11" s="1"/>
  <c r="G11" i="12"/>
  <c r="F11" i="12"/>
  <c r="B9" i="12"/>
  <c r="J14" i="8" s="1"/>
  <c r="D5" i="9"/>
  <c r="E6" i="11"/>
  <c r="D6" i="11" s="1"/>
  <c r="C6" i="9"/>
  <c r="D6" i="9"/>
  <c r="E7" i="11" s="1"/>
  <c r="D7" i="11"/>
  <c r="C7" i="9"/>
  <c r="D7" i="9"/>
  <c r="E8" i="11"/>
  <c r="D8" i="11" s="1"/>
  <c r="C8" i="9"/>
  <c r="D8" i="9"/>
  <c r="E9" i="11" s="1"/>
  <c r="D9" i="11" s="1"/>
  <c r="C9" i="9"/>
  <c r="D9" i="9"/>
  <c r="E10" i="11"/>
  <c r="D10" i="11" s="1"/>
  <c r="C10" i="9"/>
  <c r="D10" i="9"/>
  <c r="E11" i="11" s="1"/>
  <c r="D11" i="11"/>
  <c r="C11" i="9"/>
  <c r="D11" i="9"/>
  <c r="E12" i="11"/>
  <c r="D12" i="11" s="1"/>
  <c r="C12" i="9"/>
  <c r="D12" i="9"/>
  <c r="E13" i="11" s="1"/>
  <c r="D13" i="11" s="1"/>
  <c r="C13" i="9"/>
  <c r="D13" i="9"/>
  <c r="E14" i="11"/>
  <c r="D14" i="11" s="1"/>
  <c r="C14" i="9"/>
  <c r="D14" i="9"/>
  <c r="E15" i="11" s="1"/>
  <c r="D15" i="11"/>
  <c r="C15" i="9"/>
  <c r="D15" i="9"/>
  <c r="E16" i="11"/>
  <c r="D16" i="11" s="1"/>
  <c r="C16" i="9"/>
  <c r="D16" i="9"/>
  <c r="E17" i="11" s="1"/>
  <c r="D17" i="11" s="1"/>
  <c r="C17" i="9"/>
  <c r="D17" i="9"/>
  <c r="E18" i="11" s="1"/>
  <c r="D18" i="11" s="1"/>
  <c r="C18" i="9"/>
  <c r="C19" i="11" s="1"/>
  <c r="D18" i="9"/>
  <c r="E19" i="11" s="1"/>
  <c r="D19" i="11"/>
  <c r="C19" i="9"/>
  <c r="D19" i="9"/>
  <c r="E20" i="11"/>
  <c r="D20" i="11" s="1"/>
  <c r="C20" i="9"/>
  <c r="C21" i="11" s="1"/>
  <c r="D20" i="9"/>
  <c r="E21" i="11" s="1"/>
  <c r="D21" i="11" s="1"/>
  <c r="C21" i="9"/>
  <c r="D21" i="9"/>
  <c r="E22" i="11"/>
  <c r="D22" i="11" s="1"/>
  <c r="C22" i="9"/>
  <c r="C23" i="11" s="1"/>
  <c r="D22" i="9"/>
  <c r="E23" i="11" s="1"/>
  <c r="D23" i="11"/>
  <c r="C23" i="9"/>
  <c r="D23" i="9"/>
  <c r="E24" i="11"/>
  <c r="D24" i="11" s="1"/>
  <c r="C24" i="9"/>
  <c r="C25" i="11" s="1"/>
  <c r="D24" i="9"/>
  <c r="E25" i="11" s="1"/>
  <c r="D25" i="11" s="1"/>
  <c r="C25" i="9"/>
  <c r="D25" i="9"/>
  <c r="E26" i="11"/>
  <c r="D26" i="11" s="1"/>
  <c r="C26" i="9"/>
  <c r="C27" i="11" s="1"/>
  <c r="D26" i="9"/>
  <c r="E27" i="11" s="1"/>
  <c r="D27" i="11"/>
  <c r="C27" i="9"/>
  <c r="D27" i="9"/>
  <c r="E28" i="11"/>
  <c r="D28" i="11" s="1"/>
  <c r="C28" i="9"/>
  <c r="C29" i="11" s="1"/>
  <c r="D28" i="9"/>
  <c r="E29" i="11" s="1"/>
  <c r="D29" i="11" s="1"/>
  <c r="C29" i="9"/>
  <c r="D29" i="9"/>
  <c r="E30" i="11" s="1"/>
  <c r="D30" i="11" s="1"/>
  <c r="C30" i="9"/>
  <c r="C31" i="11" s="1"/>
  <c r="D30" i="9"/>
  <c r="E31" i="11" s="1"/>
  <c r="D31" i="11"/>
  <c r="C31" i="9"/>
  <c r="D31" i="9"/>
  <c r="E32" i="11"/>
  <c r="D32" i="11" s="1"/>
  <c r="C32" i="9"/>
  <c r="C33" i="11" s="1"/>
  <c r="D32" i="9"/>
  <c r="E33" i="11" s="1"/>
  <c r="D33" i="11" s="1"/>
  <c r="C33" i="9"/>
  <c r="D33" i="9"/>
  <c r="E34" i="11" s="1"/>
  <c r="D34" i="11" s="1"/>
  <c r="C34" i="9"/>
  <c r="C35" i="11"/>
  <c r="D34" i="9"/>
  <c r="E35" i="11" s="1"/>
  <c r="D35" i="11" s="1"/>
  <c r="C35" i="9"/>
  <c r="C36" i="11" s="1"/>
  <c r="D35" i="9"/>
  <c r="E36" i="11" s="1"/>
  <c r="D36" i="11" s="1"/>
  <c r="C36" i="9"/>
  <c r="C37" i="11"/>
  <c r="D36" i="9"/>
  <c r="B38" i="11"/>
  <c r="C37" i="9"/>
  <c r="C38" i="11" s="1"/>
  <c r="D37" i="9"/>
  <c r="E38" i="11" s="1"/>
  <c r="D38" i="11" s="1"/>
  <c r="C38" i="9"/>
  <c r="C39" i="11" s="1"/>
  <c r="D38" i="9"/>
  <c r="B40" i="11"/>
  <c r="C39" i="9"/>
  <c r="D39" i="9"/>
  <c r="E40" i="11"/>
  <c r="D40" i="11" s="1"/>
  <c r="C40" i="9"/>
  <c r="C41" i="11" s="1"/>
  <c r="D40" i="9"/>
  <c r="E41" i="11" s="1"/>
  <c r="D41" i="11"/>
  <c r="C41" i="9"/>
  <c r="D41" i="9"/>
  <c r="E42" i="11"/>
  <c r="D42" i="11" s="1"/>
  <c r="C42" i="9"/>
  <c r="C43" i="11"/>
  <c r="D42" i="9"/>
  <c r="E43" i="11" s="1"/>
  <c r="D43" i="11" s="1"/>
  <c r="C43" i="9"/>
  <c r="C44" i="11" s="1"/>
  <c r="D43" i="9"/>
  <c r="E44" i="11" s="1"/>
  <c r="D44" i="11" s="1"/>
  <c r="C44" i="9"/>
  <c r="C45" i="11" s="1"/>
  <c r="D44" i="9"/>
  <c r="B46" i="11"/>
  <c r="C45" i="9"/>
  <c r="C46" i="11" s="1"/>
  <c r="D45" i="9"/>
  <c r="E46" i="11" s="1"/>
  <c r="D46" i="11"/>
  <c r="C46" i="9"/>
  <c r="C47" i="11" s="1"/>
  <c r="D46" i="9"/>
  <c r="B48" i="11"/>
  <c r="C47" i="9"/>
  <c r="D47" i="9"/>
  <c r="E48" i="11"/>
  <c r="D48" i="11"/>
  <c r="C48" i="9"/>
  <c r="C49" i="11" s="1"/>
  <c r="D48" i="9"/>
  <c r="E49" i="11" s="1"/>
  <c r="D49" i="11" s="1"/>
  <c r="C49" i="9"/>
  <c r="D49" i="9"/>
  <c r="E50" i="11" s="1"/>
  <c r="D50" i="11" s="1"/>
  <c r="C50" i="9"/>
  <c r="C51" i="11"/>
  <c r="D50" i="9"/>
  <c r="E51" i="11" s="1"/>
  <c r="D51" i="11" s="1"/>
  <c r="C51" i="9"/>
  <c r="C52" i="11" s="1"/>
  <c r="D51" i="9"/>
  <c r="E52" i="11" s="1"/>
  <c r="D52" i="11" s="1"/>
  <c r="C52" i="9"/>
  <c r="C53" i="11"/>
  <c r="D52" i="9"/>
  <c r="B54" i="11"/>
  <c r="C53" i="9"/>
  <c r="C54" i="11" s="1"/>
  <c r="D53" i="9"/>
  <c r="E54" i="11" s="1"/>
  <c r="D54" i="11" s="1"/>
  <c r="C54" i="9"/>
  <c r="C55" i="11" s="1"/>
  <c r="D54" i="9"/>
  <c r="B56" i="11"/>
  <c r="C55" i="9"/>
  <c r="D55" i="9"/>
  <c r="E56" i="11"/>
  <c r="D56" i="11" s="1"/>
  <c r="C56" i="9"/>
  <c r="C57" i="11" s="1"/>
  <c r="D56" i="9"/>
  <c r="E57" i="11" s="1"/>
  <c r="D57" i="11"/>
  <c r="C57" i="9"/>
  <c r="D57" i="9"/>
  <c r="E58" i="11"/>
  <c r="D58" i="11" s="1"/>
  <c r="C58" i="9"/>
  <c r="C59" i="11"/>
  <c r="D58" i="9"/>
  <c r="E59" i="11" s="1"/>
  <c r="D59" i="11" s="1"/>
  <c r="C59" i="9"/>
  <c r="C60" i="11" s="1"/>
  <c r="D59" i="9"/>
  <c r="E60" i="11" s="1"/>
  <c r="D60" i="11" s="1"/>
  <c r="C60" i="9"/>
  <c r="C61" i="11" s="1"/>
  <c r="D60" i="9"/>
  <c r="B62" i="11"/>
  <c r="C61" i="9"/>
  <c r="C62" i="11" s="1"/>
  <c r="D61" i="9"/>
  <c r="E62" i="11"/>
  <c r="D62" i="11"/>
  <c r="C62" i="9"/>
  <c r="C63" i="11"/>
  <c r="D62" i="9"/>
  <c r="E63" i="11" s="1"/>
  <c r="D63" i="11" s="1"/>
  <c r="B64" i="11"/>
  <c r="C63" i="9"/>
  <c r="C64" i="11" s="1"/>
  <c r="D63" i="9"/>
  <c r="E64" i="11"/>
  <c r="D64" i="11"/>
  <c r="C64" i="9"/>
  <c r="C65" i="11"/>
  <c r="D64" i="9"/>
  <c r="E65" i="11" s="1"/>
  <c r="D65" i="11" s="1"/>
  <c r="B66" i="11"/>
  <c r="C65" i="9"/>
  <c r="C66" i="11" s="1"/>
  <c r="D65" i="9"/>
  <c r="E66" i="11"/>
  <c r="D66" i="11"/>
  <c r="C66" i="9"/>
  <c r="C67" i="11"/>
  <c r="D66" i="9"/>
  <c r="E67" i="11" s="1"/>
  <c r="D67" i="11" s="1"/>
  <c r="B68" i="11"/>
  <c r="C67" i="9"/>
  <c r="C68" i="11" s="1"/>
  <c r="D67" i="9"/>
  <c r="E68" i="11"/>
  <c r="D68" i="11"/>
  <c r="C68" i="9"/>
  <c r="C69" i="11"/>
  <c r="D68" i="9"/>
  <c r="E69" i="11" s="1"/>
  <c r="D69" i="11" s="1"/>
  <c r="B70" i="11"/>
  <c r="C69" i="9"/>
  <c r="C70" i="11" s="1"/>
  <c r="D69" i="9"/>
  <c r="E70" i="11"/>
  <c r="D70" i="11"/>
  <c r="C70" i="9"/>
  <c r="C71" i="11"/>
  <c r="D70" i="9"/>
  <c r="E71" i="11" s="1"/>
  <c r="D71" i="11" s="1"/>
  <c r="B72" i="11"/>
  <c r="C71" i="9"/>
  <c r="C72" i="11" s="1"/>
  <c r="D71" i="9"/>
  <c r="E72" i="11"/>
  <c r="D72" i="11"/>
  <c r="C72" i="9"/>
  <c r="C73" i="11"/>
  <c r="D72" i="9"/>
  <c r="E73" i="11" s="1"/>
  <c r="D73" i="11" s="1"/>
  <c r="B74" i="11"/>
  <c r="C73" i="9"/>
  <c r="C74" i="11" s="1"/>
  <c r="D73" i="9"/>
  <c r="E74" i="11"/>
  <c r="D74" i="11"/>
  <c r="C74" i="9"/>
  <c r="C75" i="11"/>
  <c r="D74" i="9"/>
  <c r="E75" i="11" s="1"/>
  <c r="D75" i="11" s="1"/>
  <c r="B76" i="11"/>
  <c r="C75" i="9"/>
  <c r="C76" i="11" s="1"/>
  <c r="D75" i="9"/>
  <c r="E76" i="11"/>
  <c r="D76" i="11"/>
  <c r="C76" i="9"/>
  <c r="C77" i="11"/>
  <c r="D76" i="9"/>
  <c r="E77" i="11" s="1"/>
  <c r="D77" i="11" s="1"/>
  <c r="B78" i="11"/>
  <c r="C77" i="9"/>
  <c r="C78" i="11" s="1"/>
  <c r="D77" i="9"/>
  <c r="E78" i="11"/>
  <c r="D78" i="11"/>
  <c r="C78" i="9"/>
  <c r="C79" i="11"/>
  <c r="D78" i="9"/>
  <c r="E79" i="11" s="1"/>
  <c r="D79" i="11" s="1"/>
  <c r="B80" i="11"/>
  <c r="C79" i="9"/>
  <c r="C80" i="11" s="1"/>
  <c r="D79" i="9"/>
  <c r="E80" i="11"/>
  <c r="D80" i="11"/>
  <c r="C80" i="9"/>
  <c r="C81" i="11"/>
  <c r="D80" i="9"/>
  <c r="E81" i="11" s="1"/>
  <c r="D81" i="11" s="1"/>
  <c r="B82" i="11"/>
  <c r="C81" i="9"/>
  <c r="C82" i="11" s="1"/>
  <c r="D81" i="9"/>
  <c r="E82" i="11"/>
  <c r="D82" i="11"/>
  <c r="C82" i="9"/>
  <c r="C83" i="11"/>
  <c r="D82" i="9"/>
  <c r="E83" i="11" s="1"/>
  <c r="D83" i="11" s="1"/>
  <c r="B84" i="11"/>
  <c r="C83" i="9"/>
  <c r="C84" i="11" s="1"/>
  <c r="D83" i="9"/>
  <c r="E84" i="11"/>
  <c r="D84" i="11"/>
  <c r="C84" i="9"/>
  <c r="C85" i="11"/>
  <c r="D84" i="9"/>
  <c r="E85" i="11" s="1"/>
  <c r="D85" i="11" s="1"/>
  <c r="B86" i="11"/>
  <c r="C85" i="9"/>
  <c r="C86" i="11" s="1"/>
  <c r="D85" i="9"/>
  <c r="E86" i="11"/>
  <c r="D86" i="11"/>
  <c r="C86" i="9"/>
  <c r="C87" i="11"/>
  <c r="D86" i="9"/>
  <c r="E87" i="11" s="1"/>
  <c r="D87" i="11" s="1"/>
  <c r="B88" i="11"/>
  <c r="C87" i="9"/>
  <c r="C88" i="11" s="1"/>
  <c r="D87" i="9"/>
  <c r="E88" i="11"/>
  <c r="D88" i="11"/>
  <c r="C88" i="9"/>
  <c r="C89" i="11"/>
  <c r="D88" i="9"/>
  <c r="E89" i="11" s="1"/>
  <c r="D89" i="11" s="1"/>
  <c r="B90" i="11"/>
  <c r="C89" i="9"/>
  <c r="C90" i="11" s="1"/>
  <c r="D89" i="9"/>
  <c r="E90" i="11"/>
  <c r="D90" i="11"/>
  <c r="C90" i="9"/>
  <c r="C91" i="11"/>
  <c r="D90" i="9"/>
  <c r="E91" i="11"/>
  <c r="D91" i="11" s="1"/>
  <c r="B92" i="11"/>
  <c r="C91" i="9"/>
  <c r="C92" i="11"/>
  <c r="D91" i="9"/>
  <c r="E92" i="11"/>
  <c r="D92" i="11" s="1"/>
  <c r="B93" i="11"/>
  <c r="C92" i="9"/>
  <c r="C93" i="11"/>
  <c r="D92" i="9"/>
  <c r="E93" i="11"/>
  <c r="D93" i="11" s="1"/>
  <c r="B94" i="11"/>
  <c r="C93" i="9"/>
  <c r="C94" i="11" s="1"/>
  <c r="D93" i="9"/>
  <c r="E94" i="11"/>
  <c r="D94" i="11"/>
  <c r="B95" i="11"/>
  <c r="C94" i="9"/>
  <c r="C95" i="11"/>
  <c r="D94" i="9"/>
  <c r="E95" i="11" s="1"/>
  <c r="D95" i="11" s="1"/>
  <c r="B96" i="11"/>
  <c r="C95" i="9"/>
  <c r="C96" i="11" s="1"/>
  <c r="D95" i="9"/>
  <c r="E96" i="11"/>
  <c r="D96" i="11"/>
  <c r="B97" i="11"/>
  <c r="C96" i="9"/>
  <c r="C97" i="11"/>
  <c r="D96" i="9"/>
  <c r="E97" i="11" s="1"/>
  <c r="D97" i="11" s="1"/>
  <c r="B98" i="11"/>
  <c r="C97" i="9"/>
  <c r="C98" i="11"/>
  <c r="D97" i="9"/>
  <c r="E98" i="11"/>
  <c r="D98" i="11"/>
  <c r="B99" i="11"/>
  <c r="C98" i="9"/>
  <c r="C99" i="11"/>
  <c r="D98" i="9"/>
  <c r="E99" i="11"/>
  <c r="D99" i="11" s="1"/>
  <c r="B100" i="11"/>
  <c r="C99" i="9"/>
  <c r="C100" i="11"/>
  <c r="D99" i="9"/>
  <c r="E100" i="11"/>
  <c r="D100" i="11" s="1"/>
  <c r="B101" i="11"/>
  <c r="C100" i="9"/>
  <c r="C101" i="11"/>
  <c r="D100" i="9"/>
  <c r="E101" i="11"/>
  <c r="D101" i="11" s="1"/>
  <c r="B102" i="11"/>
  <c r="C101" i="9"/>
  <c r="C102" i="11" s="1"/>
  <c r="D101" i="9"/>
  <c r="E102" i="11"/>
  <c r="D102" i="11" s="1"/>
  <c r="B103" i="11"/>
  <c r="C102" i="9"/>
  <c r="C103" i="11"/>
  <c r="D102" i="9"/>
  <c r="E103" i="11" s="1"/>
  <c r="D103" i="11" s="1"/>
  <c r="B104" i="11"/>
  <c r="C103" i="9"/>
  <c r="C104" i="11"/>
  <c r="D103" i="9"/>
  <c r="E104" i="11"/>
  <c r="D104" i="11" s="1"/>
  <c r="B105" i="11"/>
  <c r="C104" i="9"/>
  <c r="C105" i="11"/>
  <c r="D104" i="9"/>
  <c r="E105" i="11"/>
  <c r="D105" i="11" s="1"/>
  <c r="B106" i="11"/>
  <c r="C105" i="9"/>
  <c r="C106" i="11" s="1"/>
  <c r="D105" i="9"/>
  <c r="E106" i="11"/>
  <c r="D106" i="11"/>
  <c r="B107" i="11"/>
  <c r="C106" i="9"/>
  <c r="C107" i="11"/>
  <c r="D106" i="9"/>
  <c r="E107" i="11" s="1"/>
  <c r="D107" i="11" s="1"/>
  <c r="B108" i="11"/>
  <c r="C107" i="9"/>
  <c r="C108" i="11"/>
  <c r="D107" i="9"/>
  <c r="E108" i="11"/>
  <c r="D108" i="11" s="1"/>
  <c r="B109" i="11"/>
  <c r="C108" i="9"/>
  <c r="C109" i="11"/>
  <c r="D108" i="9"/>
  <c r="E109" i="11"/>
  <c r="D109" i="11" s="1"/>
  <c r="B110" i="11"/>
  <c r="C109" i="9"/>
  <c r="C110" i="11" s="1"/>
  <c r="D109" i="9"/>
  <c r="E110" i="11"/>
  <c r="D110" i="11"/>
  <c r="B111" i="11"/>
  <c r="C110" i="9"/>
  <c r="C111" i="11"/>
  <c r="D110" i="9"/>
  <c r="E111" i="11" s="1"/>
  <c r="D111" i="11" s="1"/>
  <c r="B112" i="11"/>
  <c r="C111" i="9"/>
  <c r="C112" i="11"/>
  <c r="D111" i="9"/>
  <c r="E112" i="11"/>
  <c r="D112" i="11"/>
  <c r="B113" i="11"/>
  <c r="C112" i="9"/>
  <c r="C113" i="11"/>
  <c r="D112" i="9"/>
  <c r="E113" i="11"/>
  <c r="D113" i="11" s="1"/>
  <c r="B114" i="11"/>
  <c r="C113" i="9"/>
  <c r="C114" i="11"/>
  <c r="D113" i="9"/>
  <c r="E114" i="11"/>
  <c r="D114" i="11" s="1"/>
  <c r="B115" i="11"/>
  <c r="C114" i="9"/>
  <c r="C115" i="11"/>
  <c r="D114" i="9"/>
  <c r="E115" i="11"/>
  <c r="D115" i="11" s="1"/>
  <c r="B116" i="11"/>
  <c r="C115" i="9"/>
  <c r="C116" i="11" s="1"/>
  <c r="D115" i="9"/>
  <c r="E116" i="11"/>
  <c r="D116" i="11" s="1"/>
  <c r="B117" i="11"/>
  <c r="C116" i="9"/>
  <c r="C117" i="11"/>
  <c r="D116" i="9"/>
  <c r="E117" i="11" s="1"/>
  <c r="D117" i="11" s="1"/>
  <c r="B118" i="11"/>
  <c r="C117" i="9"/>
  <c r="C118" i="11"/>
  <c r="D117" i="9"/>
  <c r="E118" i="11"/>
  <c r="D118" i="11"/>
  <c r="B119" i="11"/>
  <c r="C118" i="9"/>
  <c r="C119" i="11"/>
  <c r="D118" i="9"/>
  <c r="E119" i="11"/>
  <c r="D119" i="11" s="1"/>
  <c r="B120" i="11"/>
  <c r="C119" i="9"/>
  <c r="C120" i="11"/>
  <c r="D119" i="9"/>
  <c r="E120" i="11"/>
  <c r="D120" i="11"/>
  <c r="B121" i="11"/>
  <c r="C120" i="9"/>
  <c r="C121" i="11"/>
  <c r="D120" i="9"/>
  <c r="E121" i="11"/>
  <c r="D121" i="11" s="1"/>
  <c r="B122" i="11"/>
  <c r="C121" i="9"/>
  <c r="C122" i="11"/>
  <c r="D121" i="9"/>
  <c r="E122" i="11"/>
  <c r="D122" i="11" s="1"/>
  <c r="B123" i="11"/>
  <c r="C122" i="9"/>
  <c r="C123" i="11"/>
  <c r="D122" i="9"/>
  <c r="E123" i="11"/>
  <c r="D123" i="11" s="1"/>
  <c r="B124" i="11"/>
  <c r="C123" i="9"/>
  <c r="C124" i="11" s="1"/>
  <c r="D123" i="9"/>
  <c r="E124" i="11"/>
  <c r="D124" i="11"/>
  <c r="B125" i="11"/>
  <c r="C124" i="9"/>
  <c r="C125" i="11"/>
  <c r="D124" i="9"/>
  <c r="E125" i="11" s="1"/>
  <c r="D125" i="11" s="1"/>
  <c r="B126" i="11"/>
  <c r="C125" i="9"/>
  <c r="C126" i="11" s="1"/>
  <c r="D125" i="9"/>
  <c r="E126" i="11"/>
  <c r="D126" i="11"/>
  <c r="B127" i="11"/>
  <c r="C126" i="9"/>
  <c r="C127" i="11"/>
  <c r="D126" i="9"/>
  <c r="E127" i="11" s="1"/>
  <c r="D127" i="11" s="1"/>
  <c r="B128" i="11"/>
  <c r="C127" i="9"/>
  <c r="C128" i="11"/>
  <c r="D127" i="9"/>
  <c r="E128" i="11"/>
  <c r="D128" i="11"/>
  <c r="B129" i="11"/>
  <c r="C128" i="9"/>
  <c r="C129" i="11"/>
  <c r="D128" i="9"/>
  <c r="E129" i="11"/>
  <c r="D129" i="11" s="1"/>
  <c r="B130" i="11"/>
  <c r="C129" i="9"/>
  <c r="C130" i="11"/>
  <c r="D129" i="9"/>
  <c r="E130" i="11"/>
  <c r="D130" i="11" s="1"/>
  <c r="B131" i="11"/>
  <c r="C130" i="9"/>
  <c r="C131" i="11"/>
  <c r="D130" i="9"/>
  <c r="E131" i="11"/>
  <c r="D131" i="11" s="1"/>
  <c r="B132" i="11"/>
  <c r="C131" i="9"/>
  <c r="C132" i="11" s="1"/>
  <c r="D131" i="9"/>
  <c r="E132" i="11"/>
  <c r="D132" i="11"/>
  <c r="B133" i="11"/>
  <c r="C132" i="9"/>
  <c r="C133" i="11"/>
  <c r="D132" i="9"/>
  <c r="E133" i="11" s="1"/>
  <c r="D133" i="11" s="1"/>
  <c r="B134" i="11"/>
  <c r="C133" i="9"/>
  <c r="C134" i="11"/>
  <c r="D133" i="9"/>
  <c r="E134" i="11"/>
  <c r="D134" i="11" s="1"/>
  <c r="B135" i="11"/>
  <c r="C134" i="9"/>
  <c r="C135" i="11"/>
  <c r="D134" i="9"/>
  <c r="E135" i="11" s="1"/>
  <c r="D135" i="11" s="1"/>
  <c r="B136" i="11"/>
  <c r="C135" i="9"/>
  <c r="C136" i="11" s="1"/>
  <c r="D135" i="9"/>
  <c r="E136" i="11"/>
  <c r="D136" i="11"/>
  <c r="B137" i="11"/>
  <c r="C136" i="9"/>
  <c r="C137" i="11"/>
  <c r="D136" i="9"/>
  <c r="E137" i="11" s="1"/>
  <c r="D137" i="11" s="1"/>
  <c r="B138" i="11"/>
  <c r="C137" i="9"/>
  <c r="C138" i="11"/>
  <c r="D137" i="9"/>
  <c r="E138" i="11"/>
  <c r="D138" i="11" s="1"/>
  <c r="B139" i="11"/>
  <c r="C138" i="9"/>
  <c r="C139" i="11"/>
  <c r="D138" i="9"/>
  <c r="E139" i="11"/>
  <c r="D139" i="11" s="1"/>
  <c r="B140" i="11"/>
  <c r="C139" i="9"/>
  <c r="C140" i="11" s="1"/>
  <c r="D139" i="9"/>
  <c r="E140" i="11"/>
  <c r="D140" i="11"/>
  <c r="B141" i="11"/>
  <c r="C140" i="9"/>
  <c r="C141" i="11"/>
  <c r="D140" i="9"/>
  <c r="E141" i="11" s="1"/>
  <c r="D141" i="11" s="1"/>
  <c r="B142" i="11"/>
  <c r="C141" i="9"/>
  <c r="C142" i="11"/>
  <c r="D141" i="9"/>
  <c r="E142" i="11"/>
  <c r="D142" i="11" s="1"/>
  <c r="B143" i="11"/>
  <c r="C142" i="9"/>
  <c r="C143" i="11"/>
  <c r="D142" i="9"/>
  <c r="E143" i="11"/>
  <c r="D143" i="11" s="1"/>
  <c r="B144" i="11"/>
  <c r="C143" i="9"/>
  <c r="C144" i="11" s="1"/>
  <c r="D143" i="9"/>
  <c r="E144" i="11"/>
  <c r="D144" i="11"/>
  <c r="B145" i="11"/>
  <c r="C144" i="9"/>
  <c r="C145" i="11"/>
  <c r="D144" i="9"/>
  <c r="E145" i="11" s="1"/>
  <c r="D145" i="11" s="1"/>
  <c r="B146" i="11"/>
  <c r="C145" i="9"/>
  <c r="C146" i="11"/>
  <c r="D145" i="9"/>
  <c r="E146" i="11"/>
  <c r="D146" i="11" s="1"/>
  <c r="B147" i="11"/>
  <c r="C146" i="9"/>
  <c r="C147" i="11"/>
  <c r="D146" i="9"/>
  <c r="E147" i="11"/>
  <c r="D147" i="11" s="1"/>
  <c r="B148" i="11"/>
  <c r="C147" i="9"/>
  <c r="C148" i="11" s="1"/>
  <c r="D147" i="9"/>
  <c r="E148" i="11"/>
  <c r="D148" i="11" s="1"/>
  <c r="B149" i="11"/>
  <c r="C148" i="9"/>
  <c r="C149" i="11"/>
  <c r="D148" i="9"/>
  <c r="E149" i="11" s="1"/>
  <c r="D149" i="11" s="1"/>
  <c r="C149" i="9"/>
  <c r="C150" i="11"/>
  <c r="D149" i="9"/>
  <c r="E150" i="11" s="1"/>
  <c r="D150" i="11" s="1"/>
  <c r="B151" i="11"/>
  <c r="C150" i="9"/>
  <c r="C151" i="11" s="1"/>
  <c r="D150" i="9"/>
  <c r="E151" i="11" s="1"/>
  <c r="D151" i="11"/>
  <c r="B152" i="11"/>
  <c r="C151" i="9"/>
  <c r="C152" i="11" s="1"/>
  <c r="D151" i="9"/>
  <c r="E152" i="11" s="1"/>
  <c r="D152" i="11"/>
  <c r="B153" i="11"/>
  <c r="C152" i="9"/>
  <c r="C153" i="11" s="1"/>
  <c r="D152" i="9"/>
  <c r="E153" i="11"/>
  <c r="D153" i="11" s="1"/>
  <c r="B154" i="11"/>
  <c r="C153" i="9"/>
  <c r="C154" i="11"/>
  <c r="D153" i="9"/>
  <c r="E154" i="11" s="1"/>
  <c r="D154" i="11" s="1"/>
  <c r="B155" i="11"/>
  <c r="C154" i="9"/>
  <c r="C155" i="11" s="1"/>
  <c r="D154" i="9"/>
  <c r="E155" i="11" s="1"/>
  <c r="D155" i="11" s="1"/>
  <c r="B156" i="11"/>
  <c r="C155" i="9"/>
  <c r="C156" i="11" s="1"/>
  <c r="D155" i="9"/>
  <c r="E156" i="11" s="1"/>
  <c r="D156" i="11" s="1"/>
  <c r="B157" i="11"/>
  <c r="C156" i="9"/>
  <c r="C157" i="11" s="1"/>
  <c r="D156" i="9"/>
  <c r="E157" i="11" s="1"/>
  <c r="D157" i="11" s="1"/>
  <c r="B158" i="11"/>
  <c r="C157" i="9"/>
  <c r="C158" i="11" s="1"/>
  <c r="D157" i="9"/>
  <c r="E158" i="11" s="1"/>
  <c r="D158" i="11" s="1"/>
  <c r="B159" i="11"/>
  <c r="C158" i="9"/>
  <c r="C159" i="11" s="1"/>
  <c r="D158" i="9"/>
  <c r="E159" i="11" s="1"/>
  <c r="D159" i="11" s="1"/>
  <c r="B160" i="11"/>
  <c r="C159" i="9"/>
  <c r="C160" i="11" s="1"/>
  <c r="D159" i="9"/>
  <c r="E160" i="11" s="1"/>
  <c r="D160" i="11" s="1"/>
  <c r="B161" i="11"/>
  <c r="C160" i="9"/>
  <c r="C161" i="11" s="1"/>
  <c r="D160" i="9"/>
  <c r="E161" i="11" s="1"/>
  <c r="D161" i="11" s="1"/>
  <c r="B162" i="11"/>
  <c r="C161" i="9"/>
  <c r="C162" i="11" s="1"/>
  <c r="D161" i="9"/>
  <c r="E162" i="11" s="1"/>
  <c r="D162" i="11" s="1"/>
  <c r="B163" i="11"/>
  <c r="C162" i="9"/>
  <c r="C163" i="11" s="1"/>
  <c r="D162" i="9"/>
  <c r="E163" i="11" s="1"/>
  <c r="D163" i="11"/>
  <c r="B164" i="11"/>
  <c r="C163" i="9"/>
  <c r="C164" i="11" s="1"/>
  <c r="D163" i="9"/>
  <c r="E164" i="11" s="1"/>
  <c r="D164" i="11"/>
  <c r="B165" i="11"/>
  <c r="C164" i="9"/>
  <c r="C165" i="11" s="1"/>
  <c r="D164" i="9"/>
  <c r="E165" i="11"/>
  <c r="D165" i="11"/>
  <c r="B166" i="11"/>
  <c r="C165" i="9"/>
  <c r="C166" i="11"/>
  <c r="D165" i="9"/>
  <c r="E166" i="11" s="1"/>
  <c r="D166" i="11" s="1"/>
  <c r="B167" i="11"/>
  <c r="C166" i="9"/>
  <c r="C167" i="11" s="1"/>
  <c r="D166" i="9"/>
  <c r="E167" i="11" s="1"/>
  <c r="D167" i="11"/>
  <c r="B168" i="11"/>
  <c r="C167" i="9"/>
  <c r="C168" i="11" s="1"/>
  <c r="D167" i="9"/>
  <c r="E168" i="11" s="1"/>
  <c r="D168" i="11"/>
  <c r="B169" i="11"/>
  <c r="C168" i="9"/>
  <c r="C169" i="11" s="1"/>
  <c r="D168" i="9"/>
  <c r="E169" i="11"/>
  <c r="D169" i="11" s="1"/>
  <c r="B170" i="11"/>
  <c r="C169" i="9"/>
  <c r="C170" i="11"/>
  <c r="D169" i="9"/>
  <c r="E170" i="11" s="1"/>
  <c r="D170" i="11" s="1"/>
  <c r="B171" i="11"/>
  <c r="C170" i="9"/>
  <c r="C171" i="11" s="1"/>
  <c r="D170" i="9"/>
  <c r="E171" i="11" s="1"/>
  <c r="D171" i="11" s="1"/>
  <c r="B172" i="11"/>
  <c r="C171" i="9"/>
  <c r="C172" i="11" s="1"/>
  <c r="D171" i="9"/>
  <c r="E172" i="11" s="1"/>
  <c r="D172" i="11" s="1"/>
  <c r="B173" i="11"/>
  <c r="C172" i="9"/>
  <c r="C173" i="11" s="1"/>
  <c r="D172" i="9"/>
  <c r="E173" i="11" s="1"/>
  <c r="D173" i="11" s="1"/>
  <c r="B174" i="11"/>
  <c r="C173" i="9"/>
  <c r="C174" i="11" s="1"/>
  <c r="D173" i="9"/>
  <c r="E174" i="11" s="1"/>
  <c r="D174" i="11" s="1"/>
  <c r="B175" i="11"/>
  <c r="C174" i="9"/>
  <c r="C175" i="11" s="1"/>
  <c r="D174" i="9"/>
  <c r="E175" i="11" s="1"/>
  <c r="D175" i="11" s="1"/>
  <c r="B176" i="11"/>
  <c r="C175" i="9"/>
  <c r="C176" i="11" s="1"/>
  <c r="D175" i="9"/>
  <c r="E176" i="11" s="1"/>
  <c r="D176" i="11" s="1"/>
  <c r="B177" i="11"/>
  <c r="C176" i="9"/>
  <c r="C177" i="11" s="1"/>
  <c r="D176" i="9"/>
  <c r="E177" i="11" s="1"/>
  <c r="D177" i="11" s="1"/>
  <c r="B178" i="11"/>
  <c r="C177" i="9"/>
  <c r="C178" i="11" s="1"/>
  <c r="D177" i="9"/>
  <c r="E178" i="11" s="1"/>
  <c r="D178" i="11" s="1"/>
  <c r="B179" i="11"/>
  <c r="C178" i="9"/>
  <c r="C179" i="11" s="1"/>
  <c r="D178" i="9"/>
  <c r="E179" i="11" s="1"/>
  <c r="D179" i="11"/>
  <c r="B180" i="11"/>
  <c r="C179" i="9"/>
  <c r="C180" i="11" s="1"/>
  <c r="D179" i="9"/>
  <c r="E180" i="11" s="1"/>
  <c r="D180" i="11"/>
  <c r="B181" i="11"/>
  <c r="C180" i="9"/>
  <c r="C181" i="11" s="1"/>
  <c r="D180" i="9"/>
  <c r="E181" i="11"/>
  <c r="D181" i="11"/>
  <c r="B182" i="11"/>
  <c r="C181" i="9"/>
  <c r="C182" i="11"/>
  <c r="D181" i="9"/>
  <c r="E182" i="11" s="1"/>
  <c r="D182" i="11" s="1"/>
  <c r="B183" i="11"/>
  <c r="C182" i="9"/>
  <c r="C183" i="11" s="1"/>
  <c r="D182" i="9"/>
  <c r="E183" i="11" s="1"/>
  <c r="D183" i="11"/>
  <c r="B184" i="11"/>
  <c r="C183" i="9"/>
  <c r="C184" i="11" s="1"/>
  <c r="D183" i="9"/>
  <c r="E184" i="11" s="1"/>
  <c r="D184" i="11"/>
  <c r="B185" i="11"/>
  <c r="C184" i="9"/>
  <c r="C185" i="11" s="1"/>
  <c r="D184" i="9"/>
  <c r="E185" i="11"/>
  <c r="D185" i="11" s="1"/>
  <c r="B186" i="11"/>
  <c r="C185" i="9"/>
  <c r="C186" i="11"/>
  <c r="D185" i="9"/>
  <c r="E186" i="11" s="1"/>
  <c r="D186" i="11" s="1"/>
  <c r="B187" i="11"/>
  <c r="C186" i="9"/>
  <c r="C187" i="11" s="1"/>
  <c r="D186" i="9"/>
  <c r="E187" i="11" s="1"/>
  <c r="D187" i="11" s="1"/>
  <c r="B188" i="11"/>
  <c r="C187" i="9"/>
  <c r="C188" i="11" s="1"/>
  <c r="D187" i="9"/>
  <c r="E188" i="11" s="1"/>
  <c r="D188" i="11" s="1"/>
  <c r="B189" i="11"/>
  <c r="C188" i="9"/>
  <c r="C189" i="11" s="1"/>
  <c r="D188" i="9"/>
  <c r="E189" i="11" s="1"/>
  <c r="D189" i="11" s="1"/>
  <c r="B190" i="11"/>
  <c r="C189" i="9"/>
  <c r="C190" i="11" s="1"/>
  <c r="D189" i="9"/>
  <c r="E190" i="11" s="1"/>
  <c r="D190" i="11" s="1"/>
  <c r="B191" i="11"/>
  <c r="C190" i="9"/>
  <c r="C191" i="11" s="1"/>
  <c r="D190" i="9"/>
  <c r="E191" i="11" s="1"/>
  <c r="D191" i="11" s="1"/>
  <c r="B192" i="11"/>
  <c r="C191" i="9"/>
  <c r="C192" i="11" s="1"/>
  <c r="D191" i="9"/>
  <c r="E192" i="11" s="1"/>
  <c r="D192" i="11" s="1"/>
  <c r="B193" i="11"/>
  <c r="C192" i="9"/>
  <c r="C193" i="11" s="1"/>
  <c r="D192" i="9"/>
  <c r="E193" i="11" s="1"/>
  <c r="D193" i="11" s="1"/>
  <c r="B194" i="11"/>
  <c r="C193" i="9"/>
  <c r="C194" i="11" s="1"/>
  <c r="D193" i="9"/>
  <c r="E194" i="11" s="1"/>
  <c r="D194" i="11" s="1"/>
  <c r="B195" i="11"/>
  <c r="C194" i="9"/>
  <c r="C195" i="11" s="1"/>
  <c r="D194" i="9"/>
  <c r="E195" i="11" s="1"/>
  <c r="D195" i="11"/>
  <c r="B196" i="11"/>
  <c r="C195" i="9"/>
  <c r="C196" i="11" s="1"/>
  <c r="D195" i="9"/>
  <c r="E196" i="11"/>
  <c r="D196" i="11"/>
  <c r="B197" i="11"/>
  <c r="C196" i="9"/>
  <c r="C197" i="11"/>
  <c r="D196" i="9"/>
  <c r="E197" i="11" s="1"/>
  <c r="D197" i="11" s="1"/>
  <c r="B198" i="11"/>
  <c r="C197" i="9"/>
  <c r="C198" i="11" s="1"/>
  <c r="D197" i="9"/>
  <c r="E198" i="11" s="1"/>
  <c r="D198" i="11" s="1"/>
  <c r="B199" i="11"/>
  <c r="C198" i="9"/>
  <c r="C199" i="11" s="1"/>
  <c r="D198" i="9"/>
  <c r="E199" i="11" s="1"/>
  <c r="D199" i="11"/>
  <c r="B200" i="11"/>
  <c r="C199" i="9"/>
  <c r="C200" i="11" s="1"/>
  <c r="D199" i="9"/>
  <c r="E200" i="11"/>
  <c r="D200" i="11"/>
  <c r="B201" i="11"/>
  <c r="C200" i="9"/>
  <c r="C201" i="11"/>
  <c r="D200" i="9"/>
  <c r="E201" i="11" s="1"/>
  <c r="D201" i="11" s="1"/>
  <c r="B202" i="11"/>
  <c r="C201" i="9"/>
  <c r="C202" i="11" s="1"/>
  <c r="D201" i="9"/>
  <c r="E202" i="11" s="1"/>
  <c r="D202" i="11" s="1"/>
  <c r="B203" i="11"/>
  <c r="C202" i="9"/>
  <c r="C203" i="11" s="1"/>
  <c r="D202" i="9"/>
  <c r="E203" i="11" s="1"/>
  <c r="D203" i="11"/>
  <c r="B204" i="11"/>
  <c r="C203" i="9"/>
  <c r="C204" i="11" s="1"/>
  <c r="D203" i="9"/>
  <c r="E204" i="11"/>
  <c r="D204" i="11"/>
  <c r="B205" i="11"/>
  <c r="C204" i="9"/>
  <c r="C205" i="11"/>
  <c r="D204" i="9"/>
  <c r="E205" i="11" s="1"/>
  <c r="D205" i="11" s="1"/>
  <c r="B206" i="11"/>
  <c r="C205" i="9"/>
  <c r="C206" i="11" s="1"/>
  <c r="D205" i="9"/>
  <c r="E206" i="11" s="1"/>
  <c r="D206" i="11" s="1"/>
  <c r="B207" i="11"/>
  <c r="C206" i="9"/>
  <c r="C207" i="11" s="1"/>
  <c r="D206" i="9"/>
  <c r="E207" i="11" s="1"/>
  <c r="D207" i="11"/>
  <c r="B208" i="11"/>
  <c r="C207" i="9"/>
  <c r="C208" i="11" s="1"/>
  <c r="D207" i="9"/>
  <c r="E208" i="11"/>
  <c r="D208" i="11"/>
  <c r="B209" i="11"/>
  <c r="C208" i="9"/>
  <c r="C209" i="11"/>
  <c r="D208" i="9"/>
  <c r="E209" i="11" s="1"/>
  <c r="D209" i="11" s="1"/>
  <c r="B210" i="11"/>
  <c r="C209" i="9"/>
  <c r="C210" i="11" s="1"/>
  <c r="D209" i="9"/>
  <c r="E210" i="11" s="1"/>
  <c r="D210" i="11" s="1"/>
  <c r="B211" i="11"/>
  <c r="C210" i="9"/>
  <c r="C211" i="11" s="1"/>
  <c r="D210" i="9"/>
  <c r="E211" i="11" s="1"/>
  <c r="D211" i="11"/>
  <c r="B212" i="11"/>
  <c r="C211" i="9"/>
  <c r="C212" i="11" s="1"/>
  <c r="D211" i="9"/>
  <c r="E212" i="11"/>
  <c r="D212" i="11"/>
  <c r="B213" i="11"/>
  <c r="C212" i="9"/>
  <c r="C213" i="11"/>
  <c r="D212" i="9"/>
  <c r="E213" i="11" s="1"/>
  <c r="D213" i="11" s="1"/>
  <c r="B214" i="11"/>
  <c r="C213" i="9"/>
  <c r="C214" i="11" s="1"/>
  <c r="D213" i="9"/>
  <c r="E214" i="11" s="1"/>
  <c r="D214" i="11" s="1"/>
  <c r="B215" i="11"/>
  <c r="C214" i="9"/>
  <c r="C215" i="11" s="1"/>
  <c r="D214" i="9"/>
  <c r="E215" i="11" s="1"/>
  <c r="D215" i="11"/>
  <c r="B216" i="11"/>
  <c r="C215" i="9"/>
  <c r="C216" i="11" s="1"/>
  <c r="D215" i="9"/>
  <c r="E216" i="11"/>
  <c r="D216" i="11"/>
  <c r="B217" i="11"/>
  <c r="C216" i="9"/>
  <c r="C217" i="11"/>
  <c r="D216" i="9"/>
  <c r="E217" i="11" s="1"/>
  <c r="D217" i="11" s="1"/>
  <c r="B218" i="11"/>
  <c r="C217" i="9"/>
  <c r="C218" i="11" s="1"/>
  <c r="D217" i="9"/>
  <c r="E218" i="11" s="1"/>
  <c r="D218" i="11" s="1"/>
  <c r="B219" i="11"/>
  <c r="C218" i="9"/>
  <c r="C219" i="11" s="1"/>
  <c r="D218" i="9"/>
  <c r="E219" i="11" s="1"/>
  <c r="D219" i="11"/>
  <c r="B220" i="11"/>
  <c r="C219" i="9"/>
  <c r="C220" i="11" s="1"/>
  <c r="D219" i="9"/>
  <c r="E220" i="11"/>
  <c r="D220" i="11"/>
  <c r="B221" i="11"/>
  <c r="C220" i="9"/>
  <c r="C221" i="11"/>
  <c r="D220" i="9"/>
  <c r="E221" i="11" s="1"/>
  <c r="D221" i="11" s="1"/>
  <c r="B222" i="11"/>
  <c r="C221" i="9"/>
  <c r="C222" i="11"/>
  <c r="D221" i="9"/>
  <c r="E222" i="11" s="1"/>
  <c r="D222" i="11" s="1"/>
  <c r="C222" i="9"/>
  <c r="C223" i="11" s="1"/>
  <c r="D222" i="9"/>
  <c r="E223" i="11"/>
  <c r="D223" i="11"/>
  <c r="B224" i="11"/>
  <c r="C223" i="9"/>
  <c r="C224" i="11"/>
  <c r="D223" i="9"/>
  <c r="E224" i="11" s="1"/>
  <c r="D224" i="11" s="1"/>
  <c r="B225" i="11"/>
  <c r="C224" i="9"/>
  <c r="C225" i="11" s="1"/>
  <c r="D224" i="9"/>
  <c r="E225" i="11"/>
  <c r="D225" i="11"/>
  <c r="B226" i="11"/>
  <c r="C225" i="9"/>
  <c r="C226" i="11"/>
  <c r="D225" i="9"/>
  <c r="E226" i="11" s="1"/>
  <c r="D226" i="11" s="1"/>
  <c r="B227" i="11"/>
  <c r="C226" i="9"/>
  <c r="C227" i="11" s="1"/>
  <c r="D226" i="9"/>
  <c r="E227" i="11"/>
  <c r="D227" i="11"/>
  <c r="B228" i="11"/>
  <c r="C227" i="9"/>
  <c r="C228" i="11"/>
  <c r="D227" i="9"/>
  <c r="E228" i="11" s="1"/>
  <c r="D228" i="11" s="1"/>
  <c r="B229" i="11"/>
  <c r="C228" i="9"/>
  <c r="C229" i="11" s="1"/>
  <c r="D228" i="9"/>
  <c r="E229" i="11"/>
  <c r="D229" i="11"/>
  <c r="B230" i="11"/>
  <c r="C229" i="9"/>
  <c r="C230" i="11"/>
  <c r="D229" i="9"/>
  <c r="E230" i="11" s="1"/>
  <c r="D230" i="11" s="1"/>
  <c r="B231" i="11"/>
  <c r="C230" i="9"/>
  <c r="C231" i="11" s="1"/>
  <c r="D230" i="9"/>
  <c r="E231" i="11"/>
  <c r="D231" i="11"/>
  <c r="B232" i="11"/>
  <c r="C231" i="9"/>
  <c r="C232" i="11"/>
  <c r="D231" i="9"/>
  <c r="E232" i="11" s="1"/>
  <c r="D232" i="11" s="1"/>
  <c r="B233" i="11"/>
  <c r="C232" i="9"/>
  <c r="C233" i="11" s="1"/>
  <c r="D232" i="9"/>
  <c r="E233" i="11"/>
  <c r="D233" i="11"/>
  <c r="B234" i="11"/>
  <c r="C233" i="9"/>
  <c r="C234" i="11"/>
  <c r="D233" i="9"/>
  <c r="E234" i="11" s="1"/>
  <c r="D234" i="11" s="1"/>
  <c r="B235" i="11"/>
  <c r="C234" i="9"/>
  <c r="C235" i="11" s="1"/>
  <c r="D234" i="9"/>
  <c r="E235" i="11"/>
  <c r="D235" i="11"/>
  <c r="B236" i="11"/>
  <c r="C235" i="9"/>
  <c r="C236" i="11"/>
  <c r="D235" i="9"/>
  <c r="E236" i="11" s="1"/>
  <c r="D236" i="11" s="1"/>
  <c r="B237" i="11"/>
  <c r="C236" i="9"/>
  <c r="C237" i="11" s="1"/>
  <c r="D236" i="9"/>
  <c r="E237" i="11"/>
  <c r="D237" i="11"/>
  <c r="B238" i="11"/>
  <c r="C237" i="9"/>
  <c r="C238" i="11"/>
  <c r="D237" i="9"/>
  <c r="E238" i="11" s="1"/>
  <c r="D238" i="11" s="1"/>
  <c r="B239" i="11"/>
  <c r="C238" i="9"/>
  <c r="C239" i="11" s="1"/>
  <c r="D238" i="9"/>
  <c r="E239" i="11"/>
  <c r="D239" i="11"/>
  <c r="B240" i="11"/>
  <c r="C239" i="9"/>
  <c r="C240" i="11"/>
  <c r="D239" i="9"/>
  <c r="E240" i="11" s="1"/>
  <c r="D240" i="11" s="1"/>
  <c r="B241" i="11"/>
  <c r="C240" i="9"/>
  <c r="C241" i="11" s="1"/>
  <c r="D240" i="9"/>
  <c r="E241" i="11"/>
  <c r="D241" i="11"/>
  <c r="B242" i="11"/>
  <c r="C241" i="9"/>
  <c r="C242" i="11"/>
  <c r="D241" i="9"/>
  <c r="E242" i="11" s="1"/>
  <c r="D242" i="11" s="1"/>
  <c r="B243" i="11"/>
  <c r="C242" i="9"/>
  <c r="C243" i="11" s="1"/>
  <c r="D242" i="9"/>
  <c r="E243" i="11"/>
  <c r="D243" i="11"/>
  <c r="B244" i="11"/>
  <c r="C243" i="9"/>
  <c r="C244" i="11"/>
  <c r="D243" i="9"/>
  <c r="E244" i="11" s="1"/>
  <c r="D244" i="11" s="1"/>
  <c r="B245" i="11"/>
  <c r="C244" i="9"/>
  <c r="C245" i="11" s="1"/>
  <c r="D244" i="9"/>
  <c r="E245" i="11"/>
  <c r="D245" i="11"/>
  <c r="B246" i="11"/>
  <c r="C245" i="9"/>
  <c r="C246" i="11"/>
  <c r="D245" i="9"/>
  <c r="E246" i="11" s="1"/>
  <c r="D246" i="11" s="1"/>
  <c r="B247" i="11"/>
  <c r="C246" i="9"/>
  <c r="C247" i="11" s="1"/>
  <c r="D246" i="9"/>
  <c r="E247" i="11"/>
  <c r="D247" i="11"/>
  <c r="B248" i="11"/>
  <c r="C247" i="9"/>
  <c r="C248" i="11"/>
  <c r="D247" i="9"/>
  <c r="E248" i="11" s="1"/>
  <c r="D248" i="11" s="1"/>
  <c r="B249" i="11"/>
  <c r="C248" i="9"/>
  <c r="C249" i="11" s="1"/>
  <c r="D248" i="9"/>
  <c r="E249" i="11"/>
  <c r="D249" i="11"/>
  <c r="B250" i="11"/>
  <c r="C249" i="9"/>
  <c r="C250" i="11"/>
  <c r="D249" i="9"/>
  <c r="E250" i="11" s="1"/>
  <c r="D250" i="11" s="1"/>
  <c r="B251" i="11"/>
  <c r="C250" i="9"/>
  <c r="C251" i="11" s="1"/>
  <c r="D250" i="9"/>
  <c r="E251" i="11"/>
  <c r="D251" i="11"/>
  <c r="B252" i="11"/>
  <c r="C251" i="9"/>
  <c r="C252" i="11"/>
  <c r="D251" i="9"/>
  <c r="E252" i="11" s="1"/>
  <c r="D252" i="11" s="1"/>
  <c r="B253" i="11"/>
  <c r="C252" i="9"/>
  <c r="C253" i="11" s="1"/>
  <c r="D252" i="9"/>
  <c r="E253" i="11"/>
  <c r="D253" i="11"/>
  <c r="B254" i="11"/>
  <c r="C253" i="9"/>
  <c r="C254" i="11"/>
  <c r="D253" i="9"/>
  <c r="E254" i="11" s="1"/>
  <c r="D254" i="11" s="1"/>
  <c r="B255" i="11"/>
  <c r="C254" i="9"/>
  <c r="C255" i="11" s="1"/>
  <c r="D254" i="9"/>
  <c r="E255" i="11"/>
  <c r="D255" i="11"/>
  <c r="B256" i="11"/>
  <c r="C255" i="9"/>
  <c r="C256" i="11"/>
  <c r="D255" i="9"/>
  <c r="E256" i="11" s="1"/>
  <c r="D256" i="11" s="1"/>
  <c r="B257" i="11"/>
  <c r="C256" i="9"/>
  <c r="C257" i="11" s="1"/>
  <c r="D256" i="9"/>
  <c r="E257" i="11"/>
  <c r="D257" i="11"/>
  <c r="B258" i="11"/>
  <c r="C257" i="9"/>
  <c r="C258" i="11"/>
  <c r="D257" i="9"/>
  <c r="E258" i="11" s="1"/>
  <c r="D258" i="11" s="1"/>
  <c r="C258" i="9"/>
  <c r="C259" i="11"/>
  <c r="D258" i="9"/>
  <c r="E259" i="11" s="1"/>
  <c r="D259" i="11" s="1"/>
  <c r="B260" i="11"/>
  <c r="C259" i="9"/>
  <c r="C260" i="11" s="1"/>
  <c r="D259" i="9"/>
  <c r="E260" i="11"/>
  <c r="D260" i="11" s="1"/>
  <c r="B261" i="11"/>
  <c r="C260" i="9"/>
  <c r="C261" i="11"/>
  <c r="D260" i="9"/>
  <c r="E261" i="11" s="1"/>
  <c r="D261" i="11" s="1"/>
  <c r="B262" i="11"/>
  <c r="C261" i="9"/>
  <c r="C262" i="11" s="1"/>
  <c r="D261" i="9"/>
  <c r="E262" i="11"/>
  <c r="D262" i="11" s="1"/>
  <c r="B263" i="11"/>
  <c r="C262" i="9"/>
  <c r="C263" i="11"/>
  <c r="D262" i="9"/>
  <c r="E263" i="11" s="1"/>
  <c r="D263" i="11" s="1"/>
  <c r="B264" i="11"/>
  <c r="C263" i="9"/>
  <c r="C264" i="11" s="1"/>
  <c r="D263" i="9"/>
  <c r="E264" i="11"/>
  <c r="D264" i="11" s="1"/>
  <c r="B265" i="11"/>
  <c r="C264" i="9"/>
  <c r="C265" i="11"/>
  <c r="D264" i="9"/>
  <c r="E265" i="11" s="1"/>
  <c r="D265" i="11" s="1"/>
  <c r="B266" i="11"/>
  <c r="C265" i="9"/>
  <c r="C266" i="11" s="1"/>
  <c r="D265" i="9"/>
  <c r="E266" i="11"/>
  <c r="D266" i="11" s="1"/>
  <c r="B267" i="11"/>
  <c r="C266" i="9"/>
  <c r="C267" i="11"/>
  <c r="D266" i="9"/>
  <c r="E267" i="11" s="1"/>
  <c r="D267" i="11" s="1"/>
  <c r="B268" i="11"/>
  <c r="C267" i="9"/>
  <c r="C268" i="11" s="1"/>
  <c r="D267" i="9"/>
  <c r="E268" i="11"/>
  <c r="D268" i="11" s="1"/>
  <c r="B269" i="11"/>
  <c r="C268" i="9"/>
  <c r="C269" i="11"/>
  <c r="D268" i="9"/>
  <c r="E269" i="11" s="1"/>
  <c r="D269" i="11" s="1"/>
  <c r="B270" i="11"/>
  <c r="C269" i="9"/>
  <c r="C270" i="11" s="1"/>
  <c r="D269" i="9"/>
  <c r="E270" i="11"/>
  <c r="D270" i="11" s="1"/>
  <c r="B271" i="11"/>
  <c r="C270" i="9"/>
  <c r="C271" i="11"/>
  <c r="D270" i="9"/>
  <c r="E271" i="11" s="1"/>
  <c r="D271" i="11" s="1"/>
  <c r="B272" i="11"/>
  <c r="C271" i="9"/>
  <c r="C272" i="11" s="1"/>
  <c r="D271" i="9"/>
  <c r="E272" i="11"/>
  <c r="D272" i="11" s="1"/>
  <c r="B273" i="11"/>
  <c r="C272" i="9"/>
  <c r="C273" i="11"/>
  <c r="D272" i="9"/>
  <c r="E273" i="11" s="1"/>
  <c r="D273" i="11" s="1"/>
  <c r="B274" i="11"/>
  <c r="C273" i="9"/>
  <c r="C274" i="11" s="1"/>
  <c r="D273" i="9"/>
  <c r="E274" i="11"/>
  <c r="D274" i="11" s="1"/>
  <c r="B275" i="11"/>
  <c r="C274" i="9"/>
  <c r="C275" i="11"/>
  <c r="D274" i="9"/>
  <c r="E275" i="11" s="1"/>
  <c r="D275" i="11" s="1"/>
  <c r="B276" i="11"/>
  <c r="C275" i="9"/>
  <c r="C276" i="11" s="1"/>
  <c r="D275" i="9"/>
  <c r="E276" i="11"/>
  <c r="D276" i="11" s="1"/>
  <c r="C276" i="9"/>
  <c r="C277" i="11"/>
  <c r="D276" i="9"/>
  <c r="E277" i="11" s="1"/>
  <c r="D277" i="11" s="1"/>
  <c r="B278" i="11"/>
  <c r="C277" i="9"/>
  <c r="C278" i="11" s="1"/>
  <c r="D277" i="9"/>
  <c r="E278" i="11"/>
  <c r="D278" i="11"/>
  <c r="B279" i="11"/>
  <c r="C278" i="9"/>
  <c r="C279" i="11"/>
  <c r="D278" i="9"/>
  <c r="E279" i="11" s="1"/>
  <c r="D279" i="11" s="1"/>
  <c r="B280" i="11"/>
  <c r="C279" i="9"/>
  <c r="C280" i="11" s="1"/>
  <c r="D279" i="9"/>
  <c r="E280" i="11"/>
  <c r="D280" i="11"/>
  <c r="B281" i="11"/>
  <c r="C280" i="9"/>
  <c r="C281" i="11"/>
  <c r="D280" i="9"/>
  <c r="E281" i="11" s="1"/>
  <c r="D281" i="11" s="1"/>
  <c r="B282" i="11"/>
  <c r="C281" i="9"/>
  <c r="C282" i="11" s="1"/>
  <c r="D281" i="9"/>
  <c r="E282" i="11"/>
  <c r="D282" i="11"/>
  <c r="B283" i="11"/>
  <c r="C282" i="9"/>
  <c r="C283" i="11"/>
  <c r="D282" i="9"/>
  <c r="E283" i="11" s="1"/>
  <c r="D283" i="11" s="1"/>
  <c r="B284" i="11"/>
  <c r="C283" i="9"/>
  <c r="C284" i="11" s="1"/>
  <c r="D283" i="9"/>
  <c r="E284" i="11"/>
  <c r="D284" i="11"/>
  <c r="B285" i="11"/>
  <c r="C284" i="9"/>
  <c r="C285" i="11"/>
  <c r="D284" i="9"/>
  <c r="E285" i="11" s="1"/>
  <c r="D285" i="11" s="1"/>
  <c r="B286" i="11"/>
  <c r="C285" i="9"/>
  <c r="C286" i="11" s="1"/>
  <c r="D285" i="9"/>
  <c r="E286" i="11"/>
  <c r="D286" i="11"/>
  <c r="B287" i="11"/>
  <c r="C286" i="9"/>
  <c r="C287" i="11"/>
  <c r="D286" i="9"/>
  <c r="E287" i="11" s="1"/>
  <c r="D287" i="11" s="1"/>
  <c r="B288" i="11"/>
  <c r="C287" i="9"/>
  <c r="C288" i="11" s="1"/>
  <c r="D287" i="9"/>
  <c r="E288" i="11"/>
  <c r="D288" i="11"/>
  <c r="B289" i="11"/>
  <c r="C288" i="9"/>
  <c r="C289" i="11"/>
  <c r="D288" i="9"/>
  <c r="E289" i="11" s="1"/>
  <c r="D289" i="11" s="1"/>
  <c r="B290" i="11"/>
  <c r="C289" i="9"/>
  <c r="C290" i="11" s="1"/>
  <c r="D289" i="9"/>
  <c r="E290" i="11"/>
  <c r="D290" i="11"/>
  <c r="B291" i="11"/>
  <c r="C290" i="9"/>
  <c r="C291" i="11"/>
  <c r="D290" i="9"/>
  <c r="E291" i="11" s="1"/>
  <c r="D291" i="11" s="1"/>
  <c r="B292" i="11"/>
  <c r="C291" i="9"/>
  <c r="C292" i="11" s="1"/>
  <c r="D291" i="9"/>
  <c r="E292" i="11"/>
  <c r="D292" i="11"/>
  <c r="B293" i="11"/>
  <c r="C292" i="9"/>
  <c r="C293" i="11"/>
  <c r="D292" i="9"/>
  <c r="E293" i="11" s="1"/>
  <c r="D293" i="11" s="1"/>
  <c r="B294" i="11"/>
  <c r="C293" i="9"/>
  <c r="C294" i="11" s="1"/>
  <c r="D293" i="9"/>
  <c r="E294" i="11"/>
  <c r="D294" i="11"/>
  <c r="B295" i="11"/>
  <c r="C294" i="9"/>
  <c r="C295" i="11"/>
  <c r="D294" i="9"/>
  <c r="E295" i="11" s="1"/>
  <c r="D295" i="11" s="1"/>
  <c r="I8" i="49"/>
  <c r="B6" i="50" s="1"/>
  <c r="I9" i="49"/>
  <c r="D3" i="50"/>
  <c r="B281" i="50"/>
  <c r="B419" i="50"/>
  <c r="C5" i="49"/>
  <c r="D5" i="49"/>
  <c r="E6" i="50"/>
  <c r="D6" i="50" s="1"/>
  <c r="C6" i="49"/>
  <c r="C7" i="50"/>
  <c r="D6" i="49"/>
  <c r="E7" i="50" s="1"/>
  <c r="D7" i="50" s="1"/>
  <c r="C7" i="49"/>
  <c r="D7" i="49"/>
  <c r="E8" i="50"/>
  <c r="D8" i="50" s="1"/>
  <c r="C8" i="49"/>
  <c r="C9" i="50"/>
  <c r="D8" i="49"/>
  <c r="E9" i="50" s="1"/>
  <c r="D9" i="50" s="1"/>
  <c r="C9" i="49"/>
  <c r="C10" i="50" s="1"/>
  <c r="D9" i="49"/>
  <c r="E10" i="50"/>
  <c r="D10" i="50" s="1"/>
  <c r="C10" i="49"/>
  <c r="C11" i="50"/>
  <c r="D10" i="49"/>
  <c r="E11" i="50" s="1"/>
  <c r="D11" i="50" s="1"/>
  <c r="C11" i="49"/>
  <c r="C12" i="50" s="1"/>
  <c r="D11" i="49"/>
  <c r="E12" i="50"/>
  <c r="D12" i="50" s="1"/>
  <c r="C12" i="49"/>
  <c r="C13" i="50"/>
  <c r="D12" i="49"/>
  <c r="E13" i="50" s="1"/>
  <c r="D13" i="50" s="1"/>
  <c r="C13" i="49"/>
  <c r="C14" i="50" s="1"/>
  <c r="D13" i="49"/>
  <c r="E14" i="50"/>
  <c r="D14" i="50" s="1"/>
  <c r="C14" i="49"/>
  <c r="C15" i="50"/>
  <c r="D14" i="49"/>
  <c r="E15" i="50" s="1"/>
  <c r="D15" i="50" s="1"/>
  <c r="C15" i="49"/>
  <c r="C16" i="50" s="1"/>
  <c r="D15" i="49"/>
  <c r="E16" i="50"/>
  <c r="D16" i="50" s="1"/>
  <c r="C16" i="49"/>
  <c r="C17" i="50"/>
  <c r="D16" i="49"/>
  <c r="E17" i="50" s="1"/>
  <c r="D17" i="50" s="1"/>
  <c r="C17" i="49"/>
  <c r="C18" i="50" s="1"/>
  <c r="D17" i="49"/>
  <c r="E18" i="50"/>
  <c r="D18" i="50" s="1"/>
  <c r="C18" i="49"/>
  <c r="C19" i="50"/>
  <c r="D18" i="49"/>
  <c r="E19" i="50" s="1"/>
  <c r="D19" i="50" s="1"/>
  <c r="C19" i="49"/>
  <c r="C20" i="50" s="1"/>
  <c r="D19" i="49"/>
  <c r="E20" i="50"/>
  <c r="D20" i="50" s="1"/>
  <c r="C20" i="49"/>
  <c r="C21" i="50"/>
  <c r="D20" i="49"/>
  <c r="E21" i="50" s="1"/>
  <c r="D21" i="50" s="1"/>
  <c r="C21" i="49"/>
  <c r="C22" i="50" s="1"/>
  <c r="D21" i="49"/>
  <c r="E22" i="50"/>
  <c r="D22" i="50" s="1"/>
  <c r="C22" i="49"/>
  <c r="C23" i="50"/>
  <c r="D22" i="49"/>
  <c r="E23" i="50" s="1"/>
  <c r="D23" i="50" s="1"/>
  <c r="C23" i="49"/>
  <c r="C24" i="50" s="1"/>
  <c r="D23" i="49"/>
  <c r="E24" i="50"/>
  <c r="D24" i="50" s="1"/>
  <c r="C24" i="49"/>
  <c r="C25" i="50"/>
  <c r="D24" i="49"/>
  <c r="E25" i="50" s="1"/>
  <c r="D25" i="50" s="1"/>
  <c r="C25" i="49"/>
  <c r="C26" i="50" s="1"/>
  <c r="D25" i="49"/>
  <c r="E26" i="50"/>
  <c r="D26" i="50" s="1"/>
  <c r="C26" i="49"/>
  <c r="C27" i="50"/>
  <c r="D26" i="49"/>
  <c r="E27" i="50" s="1"/>
  <c r="D27" i="50" s="1"/>
  <c r="C27" i="49"/>
  <c r="C28" i="50" s="1"/>
  <c r="D27" i="49"/>
  <c r="E28" i="50"/>
  <c r="D28" i="50" s="1"/>
  <c r="C28" i="49"/>
  <c r="C29" i="50"/>
  <c r="D28" i="49"/>
  <c r="E29" i="50" s="1"/>
  <c r="D29" i="50" s="1"/>
  <c r="C29" i="49"/>
  <c r="C30" i="50" s="1"/>
  <c r="D29" i="49"/>
  <c r="E30" i="50"/>
  <c r="D30" i="50" s="1"/>
  <c r="C30" i="49"/>
  <c r="C31" i="50"/>
  <c r="D30" i="49"/>
  <c r="E31" i="50" s="1"/>
  <c r="D31" i="50" s="1"/>
  <c r="C31" i="49"/>
  <c r="C32" i="50" s="1"/>
  <c r="D31" i="49"/>
  <c r="E32" i="50"/>
  <c r="D32" i="50" s="1"/>
  <c r="C32" i="49"/>
  <c r="C33" i="50"/>
  <c r="D32" i="49"/>
  <c r="E33" i="50" s="1"/>
  <c r="D33" i="50" s="1"/>
  <c r="C33" i="49"/>
  <c r="C34" i="50" s="1"/>
  <c r="D33" i="49"/>
  <c r="E34" i="50"/>
  <c r="D34" i="50" s="1"/>
  <c r="C34" i="49"/>
  <c r="C35" i="50"/>
  <c r="D34" i="49"/>
  <c r="E35" i="50" s="1"/>
  <c r="D35" i="50" s="1"/>
  <c r="C35" i="49"/>
  <c r="C36" i="50" s="1"/>
  <c r="D35" i="49"/>
  <c r="E36" i="50"/>
  <c r="D36" i="50" s="1"/>
  <c r="C36" i="49"/>
  <c r="C37" i="50"/>
  <c r="D36" i="49"/>
  <c r="E37" i="50" s="1"/>
  <c r="D37" i="50" s="1"/>
  <c r="C37" i="49"/>
  <c r="C38" i="50" s="1"/>
  <c r="D37" i="49"/>
  <c r="E38" i="50"/>
  <c r="D38" i="50" s="1"/>
  <c r="C38" i="49"/>
  <c r="C39" i="50"/>
  <c r="D38" i="49"/>
  <c r="E39" i="50" s="1"/>
  <c r="D39" i="50" s="1"/>
  <c r="C39" i="49"/>
  <c r="C40" i="50" s="1"/>
  <c r="D39" i="49"/>
  <c r="E40" i="50"/>
  <c r="D40" i="50" s="1"/>
  <c r="C40" i="49"/>
  <c r="C41" i="50"/>
  <c r="D40" i="49"/>
  <c r="E41" i="50" s="1"/>
  <c r="D41" i="50" s="1"/>
  <c r="C41" i="49"/>
  <c r="C42" i="50" s="1"/>
  <c r="D41" i="49"/>
  <c r="E42" i="50"/>
  <c r="D42" i="50" s="1"/>
  <c r="C42" i="49"/>
  <c r="C43" i="50"/>
  <c r="D42" i="49"/>
  <c r="E43" i="50" s="1"/>
  <c r="D43" i="50" s="1"/>
  <c r="C43" i="49"/>
  <c r="C44" i="50" s="1"/>
  <c r="D43" i="49"/>
  <c r="E44" i="50"/>
  <c r="D44" i="50" s="1"/>
  <c r="C44" i="49"/>
  <c r="C45" i="50"/>
  <c r="D44" i="49"/>
  <c r="E45" i="50" s="1"/>
  <c r="D45" i="50" s="1"/>
  <c r="C45" i="49"/>
  <c r="C46" i="50" s="1"/>
  <c r="D45" i="49"/>
  <c r="E46" i="50"/>
  <c r="D46" i="50" s="1"/>
  <c r="C46" i="49"/>
  <c r="C47" i="50"/>
  <c r="D46" i="49"/>
  <c r="E47" i="50" s="1"/>
  <c r="D47" i="50" s="1"/>
  <c r="C47" i="49"/>
  <c r="C48" i="50" s="1"/>
  <c r="D47" i="49"/>
  <c r="B49" i="50"/>
  <c r="C48" i="49"/>
  <c r="D48" i="49"/>
  <c r="E49" i="50" s="1"/>
  <c r="D49" i="50" s="1"/>
  <c r="B50" i="50"/>
  <c r="C49" i="49"/>
  <c r="C50" i="50"/>
  <c r="D49" i="49"/>
  <c r="E50" i="50"/>
  <c r="D50" i="50" s="1"/>
  <c r="B51" i="50"/>
  <c r="C50" i="49"/>
  <c r="C51" i="50"/>
  <c r="D50" i="49"/>
  <c r="E51" i="50"/>
  <c r="D51" i="50" s="1"/>
  <c r="B52" i="50"/>
  <c r="C51" i="49"/>
  <c r="C52" i="50" s="1"/>
  <c r="D51" i="49"/>
  <c r="E52" i="50"/>
  <c r="D52" i="50"/>
  <c r="C52" i="49"/>
  <c r="C53" i="50"/>
  <c r="D52" i="49"/>
  <c r="E53" i="50" s="1"/>
  <c r="D53" i="50" s="1"/>
  <c r="B54" i="50"/>
  <c r="C53" i="49"/>
  <c r="C54" i="50"/>
  <c r="D53" i="49"/>
  <c r="E54" i="50"/>
  <c r="D54" i="50" s="1"/>
  <c r="B55" i="50"/>
  <c r="C54" i="49"/>
  <c r="C55" i="50"/>
  <c r="D54" i="49"/>
  <c r="E55" i="50"/>
  <c r="D55" i="50" s="1"/>
  <c r="C55" i="49"/>
  <c r="C56" i="50" s="1"/>
  <c r="D55" i="49"/>
  <c r="B57" i="50"/>
  <c r="C56" i="49"/>
  <c r="D56" i="49"/>
  <c r="E57" i="50" s="1"/>
  <c r="D57" i="50" s="1"/>
  <c r="B58" i="50"/>
  <c r="C57" i="49"/>
  <c r="C58" i="50"/>
  <c r="D57" i="49"/>
  <c r="E58" i="50"/>
  <c r="D58" i="50" s="1"/>
  <c r="B59" i="50"/>
  <c r="C58" i="49"/>
  <c r="C59" i="50"/>
  <c r="D58" i="49"/>
  <c r="E59" i="50"/>
  <c r="D59" i="50" s="1"/>
  <c r="B60" i="50"/>
  <c r="C59" i="49"/>
  <c r="C60" i="50" s="1"/>
  <c r="D59" i="49"/>
  <c r="E60" i="50"/>
  <c r="D60" i="50"/>
  <c r="C60" i="49"/>
  <c r="C61" i="50"/>
  <c r="D60" i="49"/>
  <c r="E61" i="50" s="1"/>
  <c r="D61" i="50" s="1"/>
  <c r="B62" i="50"/>
  <c r="C61" i="49"/>
  <c r="C62" i="50"/>
  <c r="D61" i="49"/>
  <c r="E62" i="50"/>
  <c r="D62" i="50" s="1"/>
  <c r="B63" i="50"/>
  <c r="C62" i="49"/>
  <c r="C63" i="50"/>
  <c r="D62" i="49"/>
  <c r="E63" i="50"/>
  <c r="D63" i="50" s="1"/>
  <c r="C63" i="49"/>
  <c r="C64" i="50" s="1"/>
  <c r="D63" i="49"/>
  <c r="B65" i="50"/>
  <c r="C64" i="49"/>
  <c r="D64" i="49"/>
  <c r="E65" i="50" s="1"/>
  <c r="D65" i="50" s="1"/>
  <c r="B66" i="50"/>
  <c r="C65" i="49"/>
  <c r="C66" i="50"/>
  <c r="D65" i="49"/>
  <c r="E66" i="50"/>
  <c r="D66" i="50" s="1"/>
  <c r="B67" i="50"/>
  <c r="C66" i="49"/>
  <c r="C67" i="50"/>
  <c r="D66" i="49"/>
  <c r="E67" i="50"/>
  <c r="D67" i="50" s="1"/>
  <c r="B68" i="50"/>
  <c r="C67" i="49"/>
  <c r="C68" i="50"/>
  <c r="D67" i="49"/>
  <c r="E68" i="50"/>
  <c r="D68" i="50" s="1"/>
  <c r="B69" i="50"/>
  <c r="C68" i="49"/>
  <c r="C69" i="50"/>
  <c r="D68" i="49"/>
  <c r="E69" i="50"/>
  <c r="D69" i="50" s="1"/>
  <c r="B70" i="50"/>
  <c r="C69" i="49"/>
  <c r="C70" i="50"/>
  <c r="D69" i="49"/>
  <c r="E70" i="50"/>
  <c r="D70" i="50" s="1"/>
  <c r="B71" i="50"/>
  <c r="C70" i="49"/>
  <c r="C71" i="50"/>
  <c r="D70" i="49"/>
  <c r="E71" i="50"/>
  <c r="D71" i="50" s="1"/>
  <c r="B72" i="50"/>
  <c r="C71" i="49"/>
  <c r="C72" i="50"/>
  <c r="D71" i="49"/>
  <c r="E72" i="50"/>
  <c r="D72" i="50" s="1"/>
  <c r="B73" i="50"/>
  <c r="C72" i="49"/>
  <c r="C73" i="50"/>
  <c r="D72" i="49"/>
  <c r="E73" i="50"/>
  <c r="D73" i="50" s="1"/>
  <c r="B74" i="50"/>
  <c r="C73" i="49"/>
  <c r="C74" i="50"/>
  <c r="D73" i="49"/>
  <c r="E74" i="50"/>
  <c r="D74" i="50" s="1"/>
  <c r="B75" i="50"/>
  <c r="C74" i="49"/>
  <c r="C75" i="50"/>
  <c r="D74" i="49"/>
  <c r="E75" i="50"/>
  <c r="D75" i="50" s="1"/>
  <c r="B76" i="50"/>
  <c r="C75" i="49"/>
  <c r="C76" i="50"/>
  <c r="D75" i="49"/>
  <c r="E76" i="50"/>
  <c r="D76" i="50" s="1"/>
  <c r="B77" i="50"/>
  <c r="C76" i="49"/>
  <c r="C77" i="50"/>
  <c r="D76" i="49"/>
  <c r="E77" i="50"/>
  <c r="D77" i="50" s="1"/>
  <c r="B78" i="50"/>
  <c r="C77" i="49"/>
  <c r="C78" i="50"/>
  <c r="D77" i="49"/>
  <c r="E78" i="50"/>
  <c r="D78" i="50" s="1"/>
  <c r="B79" i="50"/>
  <c r="C78" i="49"/>
  <c r="C79" i="50"/>
  <c r="D78" i="49"/>
  <c r="E79" i="50"/>
  <c r="D79" i="50" s="1"/>
  <c r="B80" i="50"/>
  <c r="C79" i="49"/>
  <c r="C80" i="50"/>
  <c r="D79" i="49"/>
  <c r="E80" i="50"/>
  <c r="D80" i="50" s="1"/>
  <c r="B81" i="50"/>
  <c r="C80" i="49"/>
  <c r="C81" i="50"/>
  <c r="D80" i="49"/>
  <c r="E81" i="50"/>
  <c r="D81" i="50" s="1"/>
  <c r="B82" i="50"/>
  <c r="C81" i="49"/>
  <c r="C82" i="50"/>
  <c r="D81" i="49"/>
  <c r="E82" i="50"/>
  <c r="D82" i="50" s="1"/>
  <c r="B83" i="50"/>
  <c r="C82" i="49"/>
  <c r="C83" i="50"/>
  <c r="D82" i="49"/>
  <c r="E83" i="50"/>
  <c r="D83" i="50" s="1"/>
  <c r="B84" i="50"/>
  <c r="C83" i="49"/>
  <c r="C84" i="50"/>
  <c r="D83" i="49"/>
  <c r="E84" i="50"/>
  <c r="D84" i="50" s="1"/>
  <c r="B85" i="50"/>
  <c r="C84" i="49"/>
  <c r="C85" i="50"/>
  <c r="D84" i="49"/>
  <c r="E85" i="50"/>
  <c r="D85" i="50" s="1"/>
  <c r="B86" i="50"/>
  <c r="C85" i="49"/>
  <c r="C86" i="50"/>
  <c r="D85" i="49"/>
  <c r="E86" i="50"/>
  <c r="D86" i="50" s="1"/>
  <c r="B87" i="50"/>
  <c r="C86" i="49"/>
  <c r="C87" i="50"/>
  <c r="D86" i="49"/>
  <c r="E87" i="50"/>
  <c r="D87" i="50" s="1"/>
  <c r="B88" i="50"/>
  <c r="C87" i="49"/>
  <c r="C88" i="50"/>
  <c r="D87" i="49"/>
  <c r="E88" i="50"/>
  <c r="D88" i="50" s="1"/>
  <c r="B89" i="50"/>
  <c r="C88" i="49"/>
  <c r="C89" i="50"/>
  <c r="D88" i="49"/>
  <c r="E89" i="50"/>
  <c r="D89" i="50" s="1"/>
  <c r="B90" i="50"/>
  <c r="C89" i="49"/>
  <c r="C90" i="50"/>
  <c r="D89" i="49"/>
  <c r="E90" i="50"/>
  <c r="D90" i="50" s="1"/>
  <c r="B91" i="50"/>
  <c r="C90" i="49"/>
  <c r="C91" i="50"/>
  <c r="D90" i="49"/>
  <c r="E91" i="50"/>
  <c r="D91" i="50" s="1"/>
  <c r="B92" i="50"/>
  <c r="C91" i="49"/>
  <c r="C92" i="50"/>
  <c r="D91" i="49"/>
  <c r="E92" i="50"/>
  <c r="D92" i="50" s="1"/>
  <c r="B93" i="50"/>
  <c r="C92" i="49"/>
  <c r="C93" i="50"/>
  <c r="D92" i="49"/>
  <c r="E93" i="50"/>
  <c r="D93" i="50" s="1"/>
  <c r="B94" i="50"/>
  <c r="C93" i="49"/>
  <c r="C94" i="50"/>
  <c r="D93" i="49"/>
  <c r="E94" i="50"/>
  <c r="D94" i="50" s="1"/>
  <c r="B95" i="50"/>
  <c r="C94" i="49"/>
  <c r="C95" i="50"/>
  <c r="D94" i="49"/>
  <c r="E95" i="50"/>
  <c r="D95" i="50" s="1"/>
  <c r="B96" i="50"/>
  <c r="C95" i="49"/>
  <c r="C96" i="50"/>
  <c r="D95" i="49"/>
  <c r="E96" i="50"/>
  <c r="D96" i="50" s="1"/>
  <c r="B97" i="50"/>
  <c r="C96" i="49"/>
  <c r="C97" i="50"/>
  <c r="D96" i="49"/>
  <c r="E97" i="50"/>
  <c r="D97" i="50" s="1"/>
  <c r="B98" i="50"/>
  <c r="C97" i="49"/>
  <c r="C98" i="50"/>
  <c r="D97" i="49"/>
  <c r="E98" i="50"/>
  <c r="D98" i="50" s="1"/>
  <c r="B99" i="50"/>
  <c r="C98" i="49"/>
  <c r="C99" i="50"/>
  <c r="D98" i="49"/>
  <c r="E99" i="50"/>
  <c r="D99" i="50" s="1"/>
  <c r="B100" i="50"/>
  <c r="C99" i="49"/>
  <c r="C100" i="50"/>
  <c r="D99" i="49"/>
  <c r="E100" i="50"/>
  <c r="D100" i="50" s="1"/>
  <c r="B101" i="50"/>
  <c r="C100" i="49"/>
  <c r="C101" i="50"/>
  <c r="D100" i="49"/>
  <c r="E101" i="50"/>
  <c r="D101" i="50" s="1"/>
  <c r="B102" i="50"/>
  <c r="C101" i="49"/>
  <c r="C102" i="50"/>
  <c r="D101" i="49"/>
  <c r="E102" i="50"/>
  <c r="D102" i="50" s="1"/>
  <c r="B103" i="50"/>
  <c r="C102" i="49"/>
  <c r="C103" i="50"/>
  <c r="D102" i="49"/>
  <c r="E103" i="50"/>
  <c r="D103" i="50" s="1"/>
  <c r="B104" i="50"/>
  <c r="C103" i="49"/>
  <c r="C104" i="50"/>
  <c r="D103" i="49"/>
  <c r="E104" i="50"/>
  <c r="D104" i="50" s="1"/>
  <c r="B105" i="50"/>
  <c r="C104" i="49"/>
  <c r="C105" i="50"/>
  <c r="D104" i="49"/>
  <c r="E105" i="50"/>
  <c r="D105" i="50" s="1"/>
  <c r="B106" i="50"/>
  <c r="C105" i="49"/>
  <c r="C106" i="50"/>
  <c r="D105" i="49"/>
  <c r="E106" i="50"/>
  <c r="D106" i="50" s="1"/>
  <c r="B107" i="50"/>
  <c r="C106" i="49"/>
  <c r="C107" i="50"/>
  <c r="D106" i="49"/>
  <c r="E107" i="50"/>
  <c r="D107" i="50" s="1"/>
  <c r="B108" i="50"/>
  <c r="C107" i="49"/>
  <c r="C108" i="50"/>
  <c r="D107" i="49"/>
  <c r="E108" i="50"/>
  <c r="D108" i="50" s="1"/>
  <c r="B109" i="50"/>
  <c r="C108" i="49"/>
  <c r="C109" i="50"/>
  <c r="D108" i="49"/>
  <c r="E109" i="50"/>
  <c r="D109" i="50" s="1"/>
  <c r="B110" i="50"/>
  <c r="C109" i="49"/>
  <c r="C110" i="50"/>
  <c r="D109" i="49"/>
  <c r="E110" i="50"/>
  <c r="D110" i="50" s="1"/>
  <c r="B111" i="50"/>
  <c r="C110" i="49"/>
  <c r="C111" i="50"/>
  <c r="D110" i="49"/>
  <c r="E111" i="50"/>
  <c r="D111" i="50" s="1"/>
  <c r="B112" i="50"/>
  <c r="C111" i="49"/>
  <c r="C112" i="50"/>
  <c r="D111" i="49"/>
  <c r="E112" i="50"/>
  <c r="D112" i="50" s="1"/>
  <c r="B113" i="50"/>
  <c r="C112" i="49"/>
  <c r="C113" i="50"/>
  <c r="D112" i="49"/>
  <c r="E113" i="50"/>
  <c r="D113" i="50" s="1"/>
  <c r="B114" i="50"/>
  <c r="C113" i="49"/>
  <c r="C114" i="50"/>
  <c r="D113" i="49"/>
  <c r="E114" i="50"/>
  <c r="D114" i="50" s="1"/>
  <c r="B115" i="50"/>
  <c r="C114" i="49"/>
  <c r="C115" i="50"/>
  <c r="D114" i="49"/>
  <c r="E115" i="50"/>
  <c r="D115" i="50" s="1"/>
  <c r="B116" i="50"/>
  <c r="C115" i="49"/>
  <c r="C116" i="50"/>
  <c r="D115" i="49"/>
  <c r="E116" i="50"/>
  <c r="D116" i="50" s="1"/>
  <c r="B117" i="50"/>
  <c r="C116" i="49"/>
  <c r="C117" i="50"/>
  <c r="D116" i="49"/>
  <c r="E117" i="50"/>
  <c r="D117" i="50" s="1"/>
  <c r="B118" i="50"/>
  <c r="C117" i="49"/>
  <c r="C118" i="50"/>
  <c r="D117" i="49"/>
  <c r="E118" i="50"/>
  <c r="D118" i="50" s="1"/>
  <c r="B119" i="50"/>
  <c r="C118" i="49"/>
  <c r="C119" i="50"/>
  <c r="D118" i="49"/>
  <c r="E119" i="50"/>
  <c r="D119" i="50" s="1"/>
  <c r="B120" i="50"/>
  <c r="C119" i="49"/>
  <c r="C120" i="50"/>
  <c r="D119" i="49"/>
  <c r="E120" i="50"/>
  <c r="D120" i="50" s="1"/>
  <c r="B121" i="50"/>
  <c r="C120" i="49"/>
  <c r="C121" i="50"/>
  <c r="D120" i="49"/>
  <c r="E121" i="50"/>
  <c r="D121" i="50" s="1"/>
  <c r="B122" i="50"/>
  <c r="C121" i="49"/>
  <c r="C122" i="50"/>
  <c r="D121" i="49"/>
  <c r="E122" i="50"/>
  <c r="D122" i="50" s="1"/>
  <c r="B123" i="50"/>
  <c r="C122" i="49"/>
  <c r="C123" i="50"/>
  <c r="D122" i="49"/>
  <c r="E123" i="50"/>
  <c r="D123" i="50" s="1"/>
  <c r="B124" i="50"/>
  <c r="C123" i="49"/>
  <c r="C124" i="50"/>
  <c r="D123" i="49"/>
  <c r="E124" i="50"/>
  <c r="D124" i="50" s="1"/>
  <c r="B125" i="50"/>
  <c r="C124" i="49"/>
  <c r="C125" i="50"/>
  <c r="D124" i="49"/>
  <c r="E125" i="50"/>
  <c r="D125" i="50" s="1"/>
  <c r="B126" i="50"/>
  <c r="C125" i="49"/>
  <c r="C126" i="50"/>
  <c r="D125" i="49"/>
  <c r="E126" i="50"/>
  <c r="D126" i="50" s="1"/>
  <c r="B127" i="50"/>
  <c r="C126" i="49"/>
  <c r="C127" i="50"/>
  <c r="D126" i="49"/>
  <c r="E127" i="50"/>
  <c r="D127" i="50" s="1"/>
  <c r="B128" i="50"/>
  <c r="C127" i="49"/>
  <c r="C128" i="50"/>
  <c r="D127" i="49"/>
  <c r="E128" i="50"/>
  <c r="D128" i="50" s="1"/>
  <c r="B129" i="50"/>
  <c r="C128" i="49"/>
  <c r="C129" i="50"/>
  <c r="D128" i="49"/>
  <c r="E129" i="50"/>
  <c r="D129" i="50" s="1"/>
  <c r="B130" i="50"/>
  <c r="C129" i="49"/>
  <c r="C130" i="50"/>
  <c r="D129" i="49"/>
  <c r="E130" i="50"/>
  <c r="D130" i="50" s="1"/>
  <c r="B131" i="50"/>
  <c r="C130" i="49"/>
  <c r="C131" i="50"/>
  <c r="D130" i="49"/>
  <c r="E131" i="50"/>
  <c r="D131" i="50" s="1"/>
  <c r="B132" i="50"/>
  <c r="C131" i="49"/>
  <c r="C132" i="50"/>
  <c r="D131" i="49"/>
  <c r="E132" i="50"/>
  <c r="D132" i="50" s="1"/>
  <c r="B133" i="50"/>
  <c r="C132" i="49"/>
  <c r="C133" i="50"/>
  <c r="D132" i="49"/>
  <c r="E133" i="50"/>
  <c r="D133" i="50" s="1"/>
  <c r="B134" i="50"/>
  <c r="C133" i="49"/>
  <c r="C134" i="50"/>
  <c r="D133" i="49"/>
  <c r="E134" i="50"/>
  <c r="D134" i="50" s="1"/>
  <c r="B135" i="50"/>
  <c r="C134" i="49"/>
  <c r="C135" i="50"/>
  <c r="D134" i="49"/>
  <c r="E135" i="50"/>
  <c r="D135" i="50" s="1"/>
  <c r="B136" i="50"/>
  <c r="C135" i="49"/>
  <c r="C136" i="50"/>
  <c r="D135" i="49"/>
  <c r="E136" i="50"/>
  <c r="D136" i="50" s="1"/>
  <c r="B137" i="50"/>
  <c r="C136" i="49"/>
  <c r="C137" i="50"/>
  <c r="D136" i="49"/>
  <c r="E137" i="50"/>
  <c r="D137" i="50" s="1"/>
  <c r="B138" i="50"/>
  <c r="C137" i="49"/>
  <c r="C138" i="50"/>
  <c r="D137" i="49"/>
  <c r="E138" i="50"/>
  <c r="D138" i="50" s="1"/>
  <c r="B139" i="50"/>
  <c r="C138" i="49"/>
  <c r="C139" i="50"/>
  <c r="D138" i="49"/>
  <c r="E139" i="50"/>
  <c r="D139" i="50" s="1"/>
  <c r="B140" i="50"/>
  <c r="C139" i="49"/>
  <c r="C140" i="50"/>
  <c r="D139" i="49"/>
  <c r="E140" i="50"/>
  <c r="D140" i="50" s="1"/>
  <c r="B141" i="50"/>
  <c r="C140" i="49"/>
  <c r="C141" i="50"/>
  <c r="D140" i="49"/>
  <c r="E141" i="50"/>
  <c r="D141" i="50" s="1"/>
  <c r="B142" i="50"/>
  <c r="C141" i="49"/>
  <c r="C142" i="50"/>
  <c r="D141" i="49"/>
  <c r="E142" i="50"/>
  <c r="D142" i="50" s="1"/>
  <c r="B143" i="50"/>
  <c r="C142" i="49"/>
  <c r="C143" i="50"/>
  <c r="D142" i="49"/>
  <c r="E143" i="50"/>
  <c r="D143" i="50" s="1"/>
  <c r="B144" i="50"/>
  <c r="C143" i="49"/>
  <c r="C144" i="50"/>
  <c r="D143" i="49"/>
  <c r="E144" i="50"/>
  <c r="D144" i="50" s="1"/>
  <c r="B145" i="50"/>
  <c r="C144" i="49"/>
  <c r="C145" i="50"/>
  <c r="D144" i="49"/>
  <c r="E145" i="50"/>
  <c r="D145" i="50" s="1"/>
  <c r="B146" i="50"/>
  <c r="C145" i="49"/>
  <c r="C146" i="50"/>
  <c r="D145" i="49"/>
  <c r="E146" i="50"/>
  <c r="D146" i="50" s="1"/>
  <c r="B147" i="50"/>
  <c r="C146" i="49"/>
  <c r="C147" i="50"/>
  <c r="D146" i="49"/>
  <c r="E147" i="50"/>
  <c r="D147" i="50" s="1"/>
  <c r="B148" i="50"/>
  <c r="C147" i="49"/>
  <c r="C148" i="50"/>
  <c r="D147" i="49"/>
  <c r="E148" i="50"/>
  <c r="D148" i="50" s="1"/>
  <c r="B149" i="50"/>
  <c r="C148" i="49"/>
  <c r="C149" i="50"/>
  <c r="D148" i="49"/>
  <c r="E149" i="50"/>
  <c r="D149" i="50" s="1"/>
  <c r="B150" i="50"/>
  <c r="C149" i="49"/>
  <c r="C150" i="50"/>
  <c r="D149" i="49"/>
  <c r="E150" i="50"/>
  <c r="D150" i="50" s="1"/>
  <c r="B151" i="50"/>
  <c r="C150" i="49"/>
  <c r="C151" i="50"/>
  <c r="D150" i="49"/>
  <c r="E151" i="50"/>
  <c r="D151" i="50" s="1"/>
  <c r="B152" i="50"/>
  <c r="C151" i="49"/>
  <c r="C152" i="50"/>
  <c r="D151" i="49"/>
  <c r="E152" i="50"/>
  <c r="D152" i="50" s="1"/>
  <c r="B153" i="50"/>
  <c r="C152" i="49"/>
  <c r="C153" i="50"/>
  <c r="D152" i="49"/>
  <c r="E153" i="50"/>
  <c r="D153" i="50" s="1"/>
  <c r="B154" i="50"/>
  <c r="C153" i="49"/>
  <c r="C154" i="50"/>
  <c r="D153" i="49"/>
  <c r="E154" i="50"/>
  <c r="D154" i="50" s="1"/>
  <c r="B155" i="50"/>
  <c r="C154" i="49"/>
  <c r="C155" i="50"/>
  <c r="D154" i="49"/>
  <c r="E155" i="50"/>
  <c r="D155" i="50" s="1"/>
  <c r="B156" i="50"/>
  <c r="C155" i="49"/>
  <c r="C156" i="50"/>
  <c r="D155" i="49"/>
  <c r="E156" i="50"/>
  <c r="D156" i="50" s="1"/>
  <c r="B157" i="50"/>
  <c r="C156" i="49"/>
  <c r="C157" i="50"/>
  <c r="D156" i="49"/>
  <c r="E157" i="50"/>
  <c r="D157" i="50" s="1"/>
  <c r="B158" i="50"/>
  <c r="C157" i="49"/>
  <c r="C158" i="50"/>
  <c r="D157" i="49"/>
  <c r="E158" i="50"/>
  <c r="D158" i="50" s="1"/>
  <c r="B159" i="50"/>
  <c r="C158" i="49"/>
  <c r="C159" i="50"/>
  <c r="D158" i="49"/>
  <c r="E159" i="50"/>
  <c r="D159" i="50" s="1"/>
  <c r="B160" i="50"/>
  <c r="C159" i="49"/>
  <c r="C160" i="50"/>
  <c r="D159" i="49"/>
  <c r="E160" i="50"/>
  <c r="D160" i="50" s="1"/>
  <c r="B161" i="50"/>
  <c r="C160" i="49"/>
  <c r="C161" i="50"/>
  <c r="D160" i="49"/>
  <c r="E161" i="50"/>
  <c r="D161" i="50" s="1"/>
  <c r="B162" i="50"/>
  <c r="C161" i="49"/>
  <c r="C162" i="50"/>
  <c r="D161" i="49"/>
  <c r="E162" i="50"/>
  <c r="D162" i="50" s="1"/>
  <c r="B163" i="50"/>
  <c r="C162" i="49"/>
  <c r="C163" i="50"/>
  <c r="D162" i="49"/>
  <c r="E163" i="50"/>
  <c r="D163" i="50" s="1"/>
  <c r="B164" i="50"/>
  <c r="C163" i="49"/>
  <c r="C164" i="50"/>
  <c r="D163" i="49"/>
  <c r="E164" i="50"/>
  <c r="D164" i="50" s="1"/>
  <c r="B165" i="50"/>
  <c r="C164" i="49"/>
  <c r="C165" i="50"/>
  <c r="D164" i="49"/>
  <c r="E165" i="50"/>
  <c r="D165" i="50" s="1"/>
  <c r="B166" i="50"/>
  <c r="C165" i="49"/>
  <c r="C166" i="50"/>
  <c r="D165" i="49"/>
  <c r="E166" i="50"/>
  <c r="D166" i="50" s="1"/>
  <c r="B167" i="50"/>
  <c r="C166" i="49"/>
  <c r="C167" i="50"/>
  <c r="D166" i="49"/>
  <c r="E167" i="50"/>
  <c r="D167" i="50" s="1"/>
  <c r="B168" i="50"/>
  <c r="C167" i="49"/>
  <c r="C168" i="50"/>
  <c r="D167" i="49"/>
  <c r="E168" i="50"/>
  <c r="D168" i="50" s="1"/>
  <c r="B169" i="50"/>
  <c r="C168" i="49"/>
  <c r="C169" i="50"/>
  <c r="D168" i="49"/>
  <c r="E169" i="50"/>
  <c r="D169" i="50" s="1"/>
  <c r="B170" i="50"/>
  <c r="C169" i="49"/>
  <c r="C170" i="50"/>
  <c r="D169" i="49"/>
  <c r="E170" i="50"/>
  <c r="D170" i="50" s="1"/>
  <c r="B171" i="50"/>
  <c r="C170" i="49"/>
  <c r="C171" i="50"/>
  <c r="D170" i="49"/>
  <c r="E171" i="50"/>
  <c r="D171" i="50" s="1"/>
  <c r="B172" i="50"/>
  <c r="C171" i="49"/>
  <c r="C172" i="50"/>
  <c r="D171" i="49"/>
  <c r="E172" i="50"/>
  <c r="D172" i="50" s="1"/>
  <c r="B173" i="50"/>
  <c r="C172" i="49"/>
  <c r="C173" i="50"/>
  <c r="D172" i="49"/>
  <c r="E173" i="50"/>
  <c r="D173" i="50" s="1"/>
  <c r="B174" i="50"/>
  <c r="C173" i="49"/>
  <c r="C174" i="50"/>
  <c r="D173" i="49"/>
  <c r="E174" i="50"/>
  <c r="D174" i="50" s="1"/>
  <c r="B175" i="50"/>
  <c r="C174" i="49"/>
  <c r="C175" i="50"/>
  <c r="D174" i="49"/>
  <c r="E175" i="50"/>
  <c r="D175" i="50" s="1"/>
  <c r="B176" i="50"/>
  <c r="C175" i="49"/>
  <c r="C176" i="50"/>
  <c r="D175" i="49"/>
  <c r="E176" i="50"/>
  <c r="D176" i="50" s="1"/>
  <c r="B177" i="50"/>
  <c r="C176" i="49"/>
  <c r="C177" i="50"/>
  <c r="D176" i="49"/>
  <c r="E177" i="50"/>
  <c r="D177" i="50" s="1"/>
  <c r="B178" i="50"/>
  <c r="C177" i="49"/>
  <c r="C178" i="50"/>
  <c r="D177" i="49"/>
  <c r="E178" i="50"/>
  <c r="D178" i="50" s="1"/>
  <c r="B179" i="50"/>
  <c r="C178" i="49"/>
  <c r="C179" i="50"/>
  <c r="D178" i="49"/>
  <c r="E179" i="50"/>
  <c r="D179" i="50" s="1"/>
  <c r="B180" i="50"/>
  <c r="C179" i="49"/>
  <c r="C180" i="50"/>
  <c r="D179" i="49"/>
  <c r="E180" i="50"/>
  <c r="D180" i="50" s="1"/>
  <c r="B181" i="50"/>
  <c r="C180" i="49"/>
  <c r="C181" i="50"/>
  <c r="D180" i="49"/>
  <c r="E181" i="50"/>
  <c r="D181" i="50" s="1"/>
  <c r="B182" i="50"/>
  <c r="C181" i="49"/>
  <c r="C182" i="50"/>
  <c r="D181" i="49"/>
  <c r="E182" i="50"/>
  <c r="D182" i="50" s="1"/>
  <c r="B183" i="50"/>
  <c r="C182" i="49"/>
  <c r="C183" i="50"/>
  <c r="D182" i="49"/>
  <c r="E183" i="50"/>
  <c r="D183" i="50" s="1"/>
  <c r="B184" i="50"/>
  <c r="C183" i="49"/>
  <c r="C184" i="50"/>
  <c r="D183" i="49"/>
  <c r="E184" i="50"/>
  <c r="D184" i="50" s="1"/>
  <c r="B185" i="50"/>
  <c r="C184" i="49"/>
  <c r="C185" i="50"/>
  <c r="D184" i="49"/>
  <c r="E185" i="50"/>
  <c r="D185" i="50" s="1"/>
  <c r="B186" i="50"/>
  <c r="C185" i="49"/>
  <c r="C186" i="50"/>
  <c r="D185" i="49"/>
  <c r="E186" i="50"/>
  <c r="D186" i="50" s="1"/>
  <c r="B187" i="50"/>
  <c r="C186" i="49"/>
  <c r="C187" i="50"/>
  <c r="D186" i="49"/>
  <c r="E187" i="50"/>
  <c r="D187" i="50" s="1"/>
  <c r="B188" i="50"/>
  <c r="C187" i="49"/>
  <c r="C188" i="50"/>
  <c r="D187" i="49"/>
  <c r="E188" i="50"/>
  <c r="D188" i="50" s="1"/>
  <c r="B189" i="50"/>
  <c r="C188" i="49"/>
  <c r="C189" i="50"/>
  <c r="D188" i="49"/>
  <c r="E189" i="50"/>
  <c r="D189" i="50" s="1"/>
  <c r="B190" i="50"/>
  <c r="C189" i="49"/>
  <c r="C190" i="50"/>
  <c r="D189" i="49"/>
  <c r="E190" i="50"/>
  <c r="D190" i="50" s="1"/>
  <c r="B191" i="50"/>
  <c r="C190" i="49"/>
  <c r="C191" i="50"/>
  <c r="D190" i="49"/>
  <c r="E191" i="50"/>
  <c r="D191" i="50" s="1"/>
  <c r="B192" i="50"/>
  <c r="C191" i="49"/>
  <c r="C192" i="50"/>
  <c r="D191" i="49"/>
  <c r="E192" i="50"/>
  <c r="D192" i="50" s="1"/>
  <c r="B193" i="50"/>
  <c r="C192" i="49"/>
  <c r="C193" i="50"/>
  <c r="D192" i="49"/>
  <c r="E193" i="50"/>
  <c r="D193" i="50" s="1"/>
  <c r="B194" i="50"/>
  <c r="C193" i="49"/>
  <c r="C194" i="50"/>
  <c r="D193" i="49"/>
  <c r="E194" i="50"/>
  <c r="D194" i="50" s="1"/>
  <c r="B195" i="50"/>
  <c r="C194" i="49"/>
  <c r="C195" i="50"/>
  <c r="D194" i="49"/>
  <c r="E195" i="50"/>
  <c r="D195" i="50" s="1"/>
  <c r="B196" i="50"/>
  <c r="C195" i="49"/>
  <c r="C196" i="50"/>
  <c r="D195" i="49"/>
  <c r="E196" i="50"/>
  <c r="D196" i="50" s="1"/>
  <c r="B197" i="50"/>
  <c r="C196" i="49"/>
  <c r="C197" i="50"/>
  <c r="D196" i="49"/>
  <c r="E197" i="50"/>
  <c r="D197" i="50" s="1"/>
  <c r="B198" i="50"/>
  <c r="C197" i="49"/>
  <c r="C198" i="50"/>
  <c r="D197" i="49"/>
  <c r="E198" i="50"/>
  <c r="D198" i="50" s="1"/>
  <c r="B199" i="50"/>
  <c r="C198" i="49"/>
  <c r="C199" i="50"/>
  <c r="D198" i="49"/>
  <c r="E199" i="50"/>
  <c r="D199" i="50" s="1"/>
  <c r="B200" i="50"/>
  <c r="C199" i="49"/>
  <c r="C200" i="50"/>
  <c r="D199" i="49"/>
  <c r="E200" i="50"/>
  <c r="D200" i="50" s="1"/>
  <c r="B201" i="50"/>
  <c r="C200" i="49"/>
  <c r="C201" i="50"/>
  <c r="D200" i="49"/>
  <c r="E201" i="50"/>
  <c r="D201" i="50" s="1"/>
  <c r="B202" i="50"/>
  <c r="C201" i="49"/>
  <c r="C202" i="50"/>
  <c r="D201" i="49"/>
  <c r="E202" i="50"/>
  <c r="D202" i="50" s="1"/>
  <c r="B203" i="50"/>
  <c r="C202" i="49"/>
  <c r="C203" i="50"/>
  <c r="D202" i="49"/>
  <c r="E203" i="50"/>
  <c r="D203" i="50" s="1"/>
  <c r="B204" i="50"/>
  <c r="C203" i="49"/>
  <c r="C204" i="50"/>
  <c r="D203" i="49"/>
  <c r="E204" i="50"/>
  <c r="D204" i="50" s="1"/>
  <c r="B205" i="50"/>
  <c r="C204" i="49"/>
  <c r="C205" i="50"/>
  <c r="D204" i="49"/>
  <c r="E205" i="50"/>
  <c r="D205" i="50" s="1"/>
  <c r="B206" i="50"/>
  <c r="C205" i="49"/>
  <c r="C206" i="50"/>
  <c r="D205" i="49"/>
  <c r="E206" i="50"/>
  <c r="D206" i="50" s="1"/>
  <c r="B207" i="50"/>
  <c r="C206" i="49"/>
  <c r="C207" i="50"/>
  <c r="D206" i="49"/>
  <c r="E207" i="50"/>
  <c r="D207" i="50" s="1"/>
  <c r="B208" i="50"/>
  <c r="C207" i="49"/>
  <c r="C208" i="50"/>
  <c r="D207" i="49"/>
  <c r="E208" i="50"/>
  <c r="D208" i="50" s="1"/>
  <c r="B209" i="50"/>
  <c r="C208" i="49"/>
  <c r="C209" i="50"/>
  <c r="D208" i="49"/>
  <c r="E209" i="50"/>
  <c r="D209" i="50" s="1"/>
  <c r="B210" i="50"/>
  <c r="C209" i="49"/>
  <c r="C210" i="50"/>
  <c r="D209" i="49"/>
  <c r="E210" i="50"/>
  <c r="D210" i="50" s="1"/>
  <c r="B211" i="50"/>
  <c r="C210" i="49"/>
  <c r="C211" i="50"/>
  <c r="D210" i="49"/>
  <c r="E211" i="50"/>
  <c r="D211" i="50" s="1"/>
  <c r="B212" i="50"/>
  <c r="C211" i="49"/>
  <c r="C212" i="50"/>
  <c r="D211" i="49"/>
  <c r="E212" i="50"/>
  <c r="D212" i="50" s="1"/>
  <c r="B213" i="50"/>
  <c r="C212" i="49"/>
  <c r="C213" i="50"/>
  <c r="D212" i="49"/>
  <c r="E213" i="50"/>
  <c r="D213" i="50" s="1"/>
  <c r="B214" i="50"/>
  <c r="C213" i="49"/>
  <c r="C214" i="50"/>
  <c r="D213" i="49"/>
  <c r="E214" i="50"/>
  <c r="D214" i="50" s="1"/>
  <c r="B215" i="50"/>
  <c r="C214" i="49"/>
  <c r="C215" i="50"/>
  <c r="D214" i="49"/>
  <c r="E215" i="50"/>
  <c r="D215" i="50" s="1"/>
  <c r="B216" i="50"/>
  <c r="C215" i="49"/>
  <c r="C216" i="50"/>
  <c r="D215" i="49"/>
  <c r="E216" i="50"/>
  <c r="D216" i="50" s="1"/>
  <c r="B217" i="50"/>
  <c r="C216" i="49"/>
  <c r="C217" i="50"/>
  <c r="D216" i="49"/>
  <c r="E217" i="50"/>
  <c r="D217" i="50" s="1"/>
  <c r="B218" i="50"/>
  <c r="C217" i="49"/>
  <c r="C218" i="50"/>
  <c r="D217" i="49"/>
  <c r="E218" i="50"/>
  <c r="D218" i="50" s="1"/>
  <c r="B219" i="50"/>
  <c r="C218" i="49"/>
  <c r="C219" i="50"/>
  <c r="D218" i="49"/>
  <c r="E219" i="50"/>
  <c r="D219" i="50" s="1"/>
  <c r="B220" i="50"/>
  <c r="C219" i="49"/>
  <c r="C220" i="50"/>
  <c r="D219" i="49"/>
  <c r="E220" i="50"/>
  <c r="D220" i="50" s="1"/>
  <c r="B221" i="50"/>
  <c r="C220" i="49"/>
  <c r="C221" i="50"/>
  <c r="D220" i="49"/>
  <c r="E221" i="50"/>
  <c r="D221" i="50" s="1"/>
  <c r="B222" i="50"/>
  <c r="C221" i="49"/>
  <c r="C222" i="50"/>
  <c r="D221" i="49"/>
  <c r="E222" i="50"/>
  <c r="D222" i="50" s="1"/>
  <c r="B223" i="50"/>
  <c r="C222" i="49"/>
  <c r="C223" i="50"/>
  <c r="D222" i="49"/>
  <c r="E223" i="50"/>
  <c r="D223" i="50" s="1"/>
  <c r="B224" i="50"/>
  <c r="C223" i="49"/>
  <c r="C224" i="50"/>
  <c r="D223" i="49"/>
  <c r="E224" i="50"/>
  <c r="D224" i="50" s="1"/>
  <c r="B225" i="50"/>
  <c r="C224" i="49"/>
  <c r="C225" i="50"/>
  <c r="D224" i="49"/>
  <c r="E225" i="50"/>
  <c r="D225" i="50" s="1"/>
  <c r="B226" i="50"/>
  <c r="C225" i="49"/>
  <c r="C226" i="50"/>
  <c r="D225" i="49"/>
  <c r="E226" i="50"/>
  <c r="D226" i="50" s="1"/>
  <c r="B227" i="50"/>
  <c r="C226" i="49"/>
  <c r="C227" i="50"/>
  <c r="D226" i="49"/>
  <c r="E227" i="50"/>
  <c r="D227" i="50" s="1"/>
  <c r="B228" i="50"/>
  <c r="C227" i="49"/>
  <c r="C228" i="50"/>
  <c r="D227" i="49"/>
  <c r="E228" i="50"/>
  <c r="D228" i="50" s="1"/>
  <c r="B229" i="50"/>
  <c r="C228" i="49"/>
  <c r="C229" i="50"/>
  <c r="D228" i="49"/>
  <c r="E229" i="50"/>
  <c r="D229" i="50" s="1"/>
  <c r="B230" i="50"/>
  <c r="C229" i="49"/>
  <c r="C230" i="50"/>
  <c r="D229" i="49"/>
  <c r="E230" i="50"/>
  <c r="D230" i="50" s="1"/>
  <c r="B231" i="50"/>
  <c r="C230" i="49"/>
  <c r="C231" i="50"/>
  <c r="D230" i="49"/>
  <c r="E231" i="50"/>
  <c r="D231" i="50" s="1"/>
  <c r="B232" i="50"/>
  <c r="C231" i="49"/>
  <c r="C232" i="50"/>
  <c r="D231" i="49"/>
  <c r="E232" i="50"/>
  <c r="D232" i="50" s="1"/>
  <c r="B233" i="50"/>
  <c r="C232" i="49"/>
  <c r="C233" i="50"/>
  <c r="D232" i="49"/>
  <c r="E233" i="50"/>
  <c r="D233" i="50" s="1"/>
  <c r="B234" i="50"/>
  <c r="C233" i="49"/>
  <c r="C234" i="50"/>
  <c r="D233" i="49"/>
  <c r="E234" i="50"/>
  <c r="D234" i="50" s="1"/>
  <c r="B235" i="50"/>
  <c r="C234" i="49"/>
  <c r="C235" i="50"/>
  <c r="D234" i="49"/>
  <c r="E235" i="50"/>
  <c r="D235" i="50" s="1"/>
  <c r="B236" i="50"/>
  <c r="C235" i="49"/>
  <c r="C236" i="50"/>
  <c r="D235" i="49"/>
  <c r="E236" i="50"/>
  <c r="D236" i="50" s="1"/>
  <c r="B237" i="50"/>
  <c r="C236" i="49"/>
  <c r="C237" i="50"/>
  <c r="D236" i="49"/>
  <c r="E237" i="50"/>
  <c r="D237" i="50" s="1"/>
  <c r="B238" i="50"/>
  <c r="C237" i="49"/>
  <c r="C238" i="50"/>
  <c r="D237" i="49"/>
  <c r="E238" i="50"/>
  <c r="D238" i="50" s="1"/>
  <c r="B239" i="50"/>
  <c r="C238" i="49"/>
  <c r="C239" i="50"/>
  <c r="D238" i="49"/>
  <c r="E239" i="50"/>
  <c r="D239" i="50" s="1"/>
  <c r="B240" i="50"/>
  <c r="C239" i="49"/>
  <c r="C240" i="50"/>
  <c r="D239" i="49"/>
  <c r="E240" i="50"/>
  <c r="D240" i="50" s="1"/>
  <c r="B241" i="50"/>
  <c r="C240" i="49"/>
  <c r="C241" i="50"/>
  <c r="D240" i="49"/>
  <c r="E241" i="50"/>
  <c r="D241" i="50" s="1"/>
  <c r="B242" i="50"/>
  <c r="C241" i="49"/>
  <c r="C242" i="50"/>
  <c r="D241" i="49"/>
  <c r="E242" i="50"/>
  <c r="D242" i="50" s="1"/>
  <c r="B243" i="50"/>
  <c r="C242" i="49"/>
  <c r="C243" i="50"/>
  <c r="D242" i="49"/>
  <c r="E243" i="50"/>
  <c r="D243" i="50" s="1"/>
  <c r="B244" i="50"/>
  <c r="C243" i="49"/>
  <c r="C244" i="50"/>
  <c r="D243" i="49"/>
  <c r="E244" i="50"/>
  <c r="D244" i="50" s="1"/>
  <c r="B245" i="50"/>
  <c r="C244" i="49"/>
  <c r="C245" i="50"/>
  <c r="D244" i="49"/>
  <c r="E245" i="50"/>
  <c r="D245" i="50" s="1"/>
  <c r="B246" i="50"/>
  <c r="C245" i="49"/>
  <c r="C246" i="50"/>
  <c r="D245" i="49"/>
  <c r="E246" i="50"/>
  <c r="D246" i="50" s="1"/>
  <c r="B247" i="50"/>
  <c r="C246" i="49"/>
  <c r="C247" i="50" s="1"/>
  <c r="D246" i="49"/>
  <c r="E247" i="50"/>
  <c r="D247" i="50"/>
  <c r="B248" i="50"/>
  <c r="C247" i="49"/>
  <c r="C248" i="50"/>
  <c r="D247" i="49"/>
  <c r="E248" i="50" s="1"/>
  <c r="D248" i="50" s="1"/>
  <c r="B249" i="50"/>
  <c r="C248" i="49"/>
  <c r="C249" i="50"/>
  <c r="D248" i="49"/>
  <c r="E249" i="50"/>
  <c r="D249" i="50" s="1"/>
  <c r="B250" i="50"/>
  <c r="C249" i="49"/>
  <c r="C250" i="50"/>
  <c r="D249" i="49"/>
  <c r="E250" i="50"/>
  <c r="D250" i="50" s="1"/>
  <c r="B251" i="50"/>
  <c r="C250" i="49"/>
  <c r="C251" i="50" s="1"/>
  <c r="D250" i="49"/>
  <c r="E251" i="50"/>
  <c r="D251" i="50"/>
  <c r="B252" i="50"/>
  <c r="C251" i="49"/>
  <c r="C252" i="50"/>
  <c r="D251" i="49"/>
  <c r="E252" i="50" s="1"/>
  <c r="D252" i="50" s="1"/>
  <c r="B253" i="50"/>
  <c r="C252" i="49"/>
  <c r="C253" i="50"/>
  <c r="D252" i="49"/>
  <c r="E253" i="50"/>
  <c r="D253" i="50" s="1"/>
  <c r="B254" i="50"/>
  <c r="C253" i="49"/>
  <c r="C254" i="50"/>
  <c r="D253" i="49"/>
  <c r="E254" i="50"/>
  <c r="D254" i="50" s="1"/>
  <c r="B255" i="50"/>
  <c r="C254" i="49"/>
  <c r="C255" i="50" s="1"/>
  <c r="D254" i="49"/>
  <c r="E255" i="50"/>
  <c r="D255" i="50"/>
  <c r="B256" i="50"/>
  <c r="C255" i="49"/>
  <c r="C256" i="50"/>
  <c r="D255" i="49"/>
  <c r="E256" i="50" s="1"/>
  <c r="D256" i="50" s="1"/>
  <c r="B257" i="50"/>
  <c r="C256" i="49"/>
  <c r="C257" i="50"/>
  <c r="D256" i="49"/>
  <c r="E257" i="50"/>
  <c r="D257" i="50" s="1"/>
  <c r="B258" i="50"/>
  <c r="C257" i="49"/>
  <c r="C258" i="50"/>
  <c r="D257" i="49"/>
  <c r="E258" i="50"/>
  <c r="D258" i="50" s="1"/>
  <c r="B259" i="50"/>
  <c r="C258" i="49"/>
  <c r="C259" i="50" s="1"/>
  <c r="D258" i="49"/>
  <c r="E259" i="50"/>
  <c r="D259" i="50"/>
  <c r="B260" i="50"/>
  <c r="C259" i="49"/>
  <c r="C260" i="50"/>
  <c r="D259" i="49"/>
  <c r="E260" i="50" s="1"/>
  <c r="D260" i="50" s="1"/>
  <c r="B261" i="50"/>
  <c r="C260" i="49"/>
  <c r="C261" i="50"/>
  <c r="D260" i="49"/>
  <c r="E261" i="50"/>
  <c r="D261" i="50" s="1"/>
  <c r="B262" i="50"/>
  <c r="C261" i="49"/>
  <c r="C262" i="50"/>
  <c r="D261" i="49"/>
  <c r="E262" i="50" s="1"/>
  <c r="D262" i="50" s="1"/>
  <c r="B263" i="50"/>
  <c r="C262" i="49"/>
  <c r="C263" i="50" s="1"/>
  <c r="D262" i="49"/>
  <c r="E263" i="50"/>
  <c r="D263" i="50"/>
  <c r="B264" i="50"/>
  <c r="C263" i="49"/>
  <c r="C264" i="50"/>
  <c r="D263" i="49"/>
  <c r="E264" i="50" s="1"/>
  <c r="D264" i="50" s="1"/>
  <c r="B265" i="50"/>
  <c r="C264" i="49"/>
  <c r="C265" i="50"/>
  <c r="D264" i="49"/>
  <c r="E265" i="50"/>
  <c r="D265" i="50" s="1"/>
  <c r="B266" i="50"/>
  <c r="C265" i="49"/>
  <c r="C266" i="50"/>
  <c r="D265" i="49"/>
  <c r="E266" i="50"/>
  <c r="D266" i="50" s="1"/>
  <c r="B267" i="50"/>
  <c r="C266" i="49"/>
  <c r="C267" i="50" s="1"/>
  <c r="D266" i="49"/>
  <c r="E267" i="50"/>
  <c r="D267" i="50"/>
  <c r="B268" i="50"/>
  <c r="C267" i="49"/>
  <c r="C268" i="50"/>
  <c r="D267" i="49"/>
  <c r="E268" i="50" s="1"/>
  <c r="D268" i="50" s="1"/>
  <c r="B269" i="50"/>
  <c r="C268" i="49"/>
  <c r="C269" i="50" s="1"/>
  <c r="D268" i="49"/>
  <c r="E269" i="50"/>
  <c r="D269" i="50" s="1"/>
  <c r="B270" i="50"/>
  <c r="C269" i="49"/>
  <c r="C270" i="50"/>
  <c r="D269" i="49"/>
  <c r="E270" i="50" s="1"/>
  <c r="D270" i="50" s="1"/>
  <c r="B271" i="50"/>
  <c r="C270" i="49"/>
  <c r="C271" i="50" s="1"/>
  <c r="D270" i="49"/>
  <c r="E271" i="50"/>
  <c r="D271" i="50"/>
  <c r="B272" i="50"/>
  <c r="C271" i="49"/>
  <c r="C272" i="50"/>
  <c r="D271" i="49"/>
  <c r="E272" i="50" s="1"/>
  <c r="D272" i="50" s="1"/>
  <c r="B273" i="50"/>
  <c r="C272" i="49"/>
  <c r="C273" i="50"/>
  <c r="D272" i="49"/>
  <c r="E273" i="50"/>
  <c r="D273" i="50" s="1"/>
  <c r="B274" i="50"/>
  <c r="C273" i="49"/>
  <c r="C274" i="50"/>
  <c r="D273" i="49"/>
  <c r="E274" i="50"/>
  <c r="D274" i="50" s="1"/>
  <c r="B275" i="50"/>
  <c r="C274" i="49"/>
  <c r="C275" i="50" s="1"/>
  <c r="D274" i="49"/>
  <c r="E275" i="50"/>
  <c r="D275" i="50"/>
  <c r="B276" i="50"/>
  <c r="C275" i="49"/>
  <c r="C276" i="50"/>
  <c r="D275" i="49"/>
  <c r="E276" i="50" s="1"/>
  <c r="D276" i="50" s="1"/>
  <c r="B277" i="50"/>
  <c r="C276" i="49"/>
  <c r="C277" i="50" s="1"/>
  <c r="D276" i="49"/>
  <c r="E277" i="50"/>
  <c r="D277" i="50" s="1"/>
  <c r="B278" i="50"/>
  <c r="C277" i="49"/>
  <c r="C278" i="50"/>
  <c r="D277" i="49"/>
  <c r="E278" i="50" s="1"/>
  <c r="D278" i="50" s="1"/>
  <c r="B279" i="50"/>
  <c r="C278" i="49"/>
  <c r="C279" i="50" s="1"/>
  <c r="D278" i="49"/>
  <c r="E279" i="50"/>
  <c r="D279" i="50"/>
  <c r="B280" i="50"/>
  <c r="C279" i="49"/>
  <c r="C280" i="50"/>
  <c r="D279" i="49"/>
  <c r="E280" i="50" s="1"/>
  <c r="D280" i="50" s="1"/>
  <c r="C280" i="49"/>
  <c r="C281" i="50" s="1"/>
  <c r="D280" i="49"/>
  <c r="E281" i="50" s="1"/>
  <c r="D281" i="50" s="1"/>
  <c r="B282" i="50"/>
  <c r="C281" i="49"/>
  <c r="C282" i="50" s="1"/>
  <c r="D281" i="49"/>
  <c r="E282" i="50" s="1"/>
  <c r="D282" i="50" s="1"/>
  <c r="B283" i="50"/>
  <c r="C282" i="49"/>
  <c r="C283" i="50" s="1"/>
  <c r="D282" i="49"/>
  <c r="E283" i="50" s="1"/>
  <c r="D283" i="50" s="1"/>
  <c r="B284" i="50"/>
  <c r="C283" i="49"/>
  <c r="C284" i="50" s="1"/>
  <c r="D283" i="49"/>
  <c r="E284" i="50" s="1"/>
  <c r="D284" i="50" s="1"/>
  <c r="B285" i="50"/>
  <c r="C284" i="49"/>
  <c r="C285" i="50" s="1"/>
  <c r="D284" i="49"/>
  <c r="E285" i="50" s="1"/>
  <c r="D285" i="50" s="1"/>
  <c r="B286" i="50"/>
  <c r="C285" i="49"/>
  <c r="C286" i="50" s="1"/>
  <c r="D285" i="49"/>
  <c r="E286" i="50" s="1"/>
  <c r="D286" i="50" s="1"/>
  <c r="B287" i="50"/>
  <c r="C286" i="49"/>
  <c r="C287" i="50" s="1"/>
  <c r="D286" i="49"/>
  <c r="E287" i="50" s="1"/>
  <c r="D287" i="50" s="1"/>
  <c r="B288" i="50"/>
  <c r="C287" i="49"/>
  <c r="C288" i="50" s="1"/>
  <c r="D287" i="49"/>
  <c r="E288" i="50" s="1"/>
  <c r="D288" i="50" s="1"/>
  <c r="B289" i="50"/>
  <c r="C288" i="49"/>
  <c r="C289" i="50" s="1"/>
  <c r="D288" i="49"/>
  <c r="E289" i="50" s="1"/>
  <c r="D289" i="50" s="1"/>
  <c r="B290" i="50"/>
  <c r="C289" i="49"/>
  <c r="C290" i="50" s="1"/>
  <c r="D289" i="49"/>
  <c r="E290" i="50" s="1"/>
  <c r="D290" i="50" s="1"/>
  <c r="B291" i="50"/>
  <c r="C290" i="49"/>
  <c r="C291" i="50" s="1"/>
  <c r="D290" i="49"/>
  <c r="E291" i="50" s="1"/>
  <c r="D291" i="50" s="1"/>
  <c r="B292" i="50"/>
  <c r="C291" i="49"/>
  <c r="C292" i="50" s="1"/>
  <c r="D291" i="49"/>
  <c r="E292" i="50" s="1"/>
  <c r="D292" i="50" s="1"/>
  <c r="B293" i="50"/>
  <c r="C292" i="49"/>
  <c r="C293" i="50" s="1"/>
  <c r="D292" i="49"/>
  <c r="E293" i="50" s="1"/>
  <c r="D293" i="50" s="1"/>
  <c r="B294" i="50"/>
  <c r="C293" i="49"/>
  <c r="C294" i="50" s="1"/>
  <c r="D293" i="49"/>
  <c r="E294" i="50" s="1"/>
  <c r="D294" i="50" s="1"/>
  <c r="B295" i="50"/>
  <c r="C294" i="49"/>
  <c r="C295" i="50" s="1"/>
  <c r="D294" i="49"/>
  <c r="E295" i="50" s="1"/>
  <c r="D295" i="50" s="1"/>
  <c r="B296" i="50"/>
  <c r="C295" i="49"/>
  <c r="C296" i="50" s="1"/>
  <c r="D295" i="49"/>
  <c r="E296" i="50" s="1"/>
  <c r="D296" i="50" s="1"/>
  <c r="B297" i="50"/>
  <c r="C296" i="49"/>
  <c r="C297" i="50" s="1"/>
  <c r="D296" i="49"/>
  <c r="E297" i="50" s="1"/>
  <c r="D297" i="50" s="1"/>
  <c r="B298" i="50"/>
  <c r="C297" i="49"/>
  <c r="C298" i="50" s="1"/>
  <c r="D297" i="49"/>
  <c r="E298" i="50" s="1"/>
  <c r="D298" i="50" s="1"/>
  <c r="B299" i="50"/>
  <c r="C298" i="49"/>
  <c r="C299" i="50" s="1"/>
  <c r="D298" i="49"/>
  <c r="E299" i="50" s="1"/>
  <c r="D299" i="50" s="1"/>
  <c r="B300" i="50"/>
  <c r="C299" i="49"/>
  <c r="C300" i="50" s="1"/>
  <c r="D299" i="49"/>
  <c r="E300" i="50" s="1"/>
  <c r="D300" i="50" s="1"/>
  <c r="B301" i="50"/>
  <c r="C300" i="49"/>
  <c r="C301" i="50" s="1"/>
  <c r="D300" i="49"/>
  <c r="E301" i="50" s="1"/>
  <c r="D301" i="50" s="1"/>
  <c r="B302" i="50"/>
  <c r="C301" i="49"/>
  <c r="C302" i="50" s="1"/>
  <c r="D301" i="49"/>
  <c r="E302" i="50" s="1"/>
  <c r="D302" i="50" s="1"/>
  <c r="B303" i="50"/>
  <c r="C302" i="49"/>
  <c r="C303" i="50" s="1"/>
  <c r="D302" i="49"/>
  <c r="E303" i="50" s="1"/>
  <c r="D303" i="50" s="1"/>
  <c r="B304" i="50"/>
  <c r="C303" i="49"/>
  <c r="C304" i="50" s="1"/>
  <c r="D303" i="49"/>
  <c r="E304" i="50" s="1"/>
  <c r="D304" i="50" s="1"/>
  <c r="B305" i="50"/>
  <c r="C304" i="49"/>
  <c r="C305" i="50" s="1"/>
  <c r="D304" i="49"/>
  <c r="E305" i="50" s="1"/>
  <c r="D305" i="50" s="1"/>
  <c r="B306" i="50"/>
  <c r="C305" i="49"/>
  <c r="C306" i="50" s="1"/>
  <c r="D305" i="49"/>
  <c r="E306" i="50" s="1"/>
  <c r="D306" i="50" s="1"/>
  <c r="B307" i="50"/>
  <c r="C306" i="49"/>
  <c r="C307" i="50" s="1"/>
  <c r="D306" i="49"/>
  <c r="E307" i="50" s="1"/>
  <c r="D307" i="50" s="1"/>
  <c r="B308" i="50"/>
  <c r="C307" i="49"/>
  <c r="C308" i="50" s="1"/>
  <c r="D307" i="49"/>
  <c r="E308" i="50" s="1"/>
  <c r="D308" i="50" s="1"/>
  <c r="B309" i="50"/>
  <c r="C308" i="49"/>
  <c r="C309" i="50" s="1"/>
  <c r="D308" i="49"/>
  <c r="E309" i="50" s="1"/>
  <c r="D309" i="50" s="1"/>
  <c r="B310" i="50"/>
  <c r="C309" i="49"/>
  <c r="C310" i="50" s="1"/>
  <c r="D309" i="49"/>
  <c r="E310" i="50" s="1"/>
  <c r="D310" i="50" s="1"/>
  <c r="B311" i="50"/>
  <c r="C310" i="49"/>
  <c r="C311" i="50" s="1"/>
  <c r="D310" i="49"/>
  <c r="E311" i="50" s="1"/>
  <c r="D311" i="50" s="1"/>
  <c r="B312" i="50"/>
  <c r="C311" i="49"/>
  <c r="C312" i="50" s="1"/>
  <c r="D311" i="49"/>
  <c r="E312" i="50" s="1"/>
  <c r="D312" i="50" s="1"/>
  <c r="B313" i="50"/>
  <c r="C312" i="49"/>
  <c r="C313" i="50" s="1"/>
  <c r="D312" i="49"/>
  <c r="E313" i="50" s="1"/>
  <c r="D313" i="50" s="1"/>
  <c r="B314" i="50"/>
  <c r="C313" i="49"/>
  <c r="C314" i="50" s="1"/>
  <c r="D313" i="49"/>
  <c r="E314" i="50" s="1"/>
  <c r="D314" i="50" s="1"/>
  <c r="B315" i="50"/>
  <c r="C314" i="49"/>
  <c r="C315" i="50" s="1"/>
  <c r="D314" i="49"/>
  <c r="E315" i="50" s="1"/>
  <c r="D315" i="50" s="1"/>
  <c r="B316" i="50"/>
  <c r="C315" i="49"/>
  <c r="C316" i="50" s="1"/>
  <c r="D315" i="49"/>
  <c r="E316" i="50" s="1"/>
  <c r="D316" i="50" s="1"/>
  <c r="B317" i="50"/>
  <c r="C316" i="49"/>
  <c r="C317" i="50" s="1"/>
  <c r="D316" i="49"/>
  <c r="E317" i="50" s="1"/>
  <c r="D317" i="50" s="1"/>
  <c r="B318" i="50"/>
  <c r="C317" i="49"/>
  <c r="C318" i="50" s="1"/>
  <c r="D317" i="49"/>
  <c r="E318" i="50" s="1"/>
  <c r="D318" i="50" s="1"/>
  <c r="B319" i="50"/>
  <c r="C318" i="49"/>
  <c r="C319" i="50" s="1"/>
  <c r="D318" i="49"/>
  <c r="E319" i="50" s="1"/>
  <c r="D319" i="50" s="1"/>
  <c r="B320" i="50"/>
  <c r="C319" i="49"/>
  <c r="C320" i="50" s="1"/>
  <c r="D319" i="49"/>
  <c r="E320" i="50" s="1"/>
  <c r="D320" i="50" s="1"/>
  <c r="B321" i="50"/>
  <c r="C320" i="49"/>
  <c r="C321" i="50" s="1"/>
  <c r="D320" i="49"/>
  <c r="E321" i="50" s="1"/>
  <c r="D321" i="50" s="1"/>
  <c r="B322" i="50"/>
  <c r="C321" i="49"/>
  <c r="C322" i="50" s="1"/>
  <c r="D321" i="49"/>
  <c r="E322" i="50" s="1"/>
  <c r="D322" i="50" s="1"/>
  <c r="B323" i="50"/>
  <c r="C322" i="49"/>
  <c r="C323" i="50" s="1"/>
  <c r="D322" i="49"/>
  <c r="E323" i="50" s="1"/>
  <c r="D323" i="50" s="1"/>
  <c r="B324" i="50"/>
  <c r="C323" i="49"/>
  <c r="C324" i="50" s="1"/>
  <c r="D323" i="49"/>
  <c r="E324" i="50" s="1"/>
  <c r="D324" i="50" s="1"/>
  <c r="B325" i="50"/>
  <c r="C324" i="49"/>
  <c r="C325" i="50" s="1"/>
  <c r="D324" i="49"/>
  <c r="E325" i="50" s="1"/>
  <c r="D325" i="50" s="1"/>
  <c r="B326" i="50"/>
  <c r="C325" i="49"/>
  <c r="C326" i="50" s="1"/>
  <c r="D325" i="49"/>
  <c r="E326" i="50" s="1"/>
  <c r="D326" i="50" s="1"/>
  <c r="B327" i="50"/>
  <c r="C326" i="49"/>
  <c r="C327" i="50" s="1"/>
  <c r="D326" i="49"/>
  <c r="E327" i="50" s="1"/>
  <c r="D327" i="50" s="1"/>
  <c r="B328" i="50"/>
  <c r="C327" i="49"/>
  <c r="C328" i="50" s="1"/>
  <c r="D327" i="49"/>
  <c r="E328" i="50" s="1"/>
  <c r="D328" i="50" s="1"/>
  <c r="B329" i="50"/>
  <c r="C328" i="49"/>
  <c r="C329" i="50" s="1"/>
  <c r="D328" i="49"/>
  <c r="E329" i="50" s="1"/>
  <c r="D329" i="50" s="1"/>
  <c r="B330" i="50"/>
  <c r="C329" i="49"/>
  <c r="C330" i="50" s="1"/>
  <c r="D329" i="49"/>
  <c r="E330" i="50" s="1"/>
  <c r="D330" i="50" s="1"/>
  <c r="B331" i="50"/>
  <c r="C330" i="49"/>
  <c r="C331" i="50" s="1"/>
  <c r="D330" i="49"/>
  <c r="E331" i="50" s="1"/>
  <c r="D331" i="50" s="1"/>
  <c r="B332" i="50"/>
  <c r="C331" i="49"/>
  <c r="C332" i="50" s="1"/>
  <c r="D331" i="49"/>
  <c r="E332" i="50" s="1"/>
  <c r="D332" i="50" s="1"/>
  <c r="B333" i="50"/>
  <c r="C332" i="49"/>
  <c r="C333" i="50" s="1"/>
  <c r="D332" i="49"/>
  <c r="E333" i="50" s="1"/>
  <c r="D333" i="50" s="1"/>
  <c r="B334" i="50"/>
  <c r="C333" i="49"/>
  <c r="C334" i="50" s="1"/>
  <c r="D333" i="49"/>
  <c r="E334" i="50" s="1"/>
  <c r="D334" i="50" s="1"/>
  <c r="B335" i="50"/>
  <c r="C334" i="49"/>
  <c r="C335" i="50" s="1"/>
  <c r="D334" i="49"/>
  <c r="E335" i="50" s="1"/>
  <c r="D335" i="50" s="1"/>
  <c r="B336" i="50"/>
  <c r="C335" i="49"/>
  <c r="C336" i="50" s="1"/>
  <c r="D335" i="49"/>
  <c r="E336" i="50" s="1"/>
  <c r="D336" i="50" s="1"/>
  <c r="B337" i="50"/>
  <c r="C336" i="49"/>
  <c r="C337" i="50" s="1"/>
  <c r="D336" i="49"/>
  <c r="E337" i="50" s="1"/>
  <c r="D337" i="50" s="1"/>
  <c r="B338" i="50"/>
  <c r="C337" i="49"/>
  <c r="C338" i="50" s="1"/>
  <c r="D337" i="49"/>
  <c r="E338" i="50" s="1"/>
  <c r="D338" i="50" s="1"/>
  <c r="B339" i="50"/>
  <c r="C338" i="49"/>
  <c r="C339" i="50" s="1"/>
  <c r="D338" i="49"/>
  <c r="E339" i="50" s="1"/>
  <c r="D339" i="50" s="1"/>
  <c r="B340" i="50"/>
  <c r="C339" i="49"/>
  <c r="C340" i="50" s="1"/>
  <c r="D339" i="49"/>
  <c r="E340" i="50" s="1"/>
  <c r="D340" i="50" s="1"/>
  <c r="B341" i="50"/>
  <c r="C340" i="49"/>
  <c r="C341" i="50" s="1"/>
  <c r="D340" i="49"/>
  <c r="E341" i="50" s="1"/>
  <c r="D341" i="50" s="1"/>
  <c r="B342" i="50"/>
  <c r="C341" i="49"/>
  <c r="C342" i="50" s="1"/>
  <c r="D341" i="49"/>
  <c r="E342" i="50" s="1"/>
  <c r="D342" i="50" s="1"/>
  <c r="B343" i="50"/>
  <c r="C342" i="49"/>
  <c r="C343" i="50" s="1"/>
  <c r="D342" i="49"/>
  <c r="E343" i="50" s="1"/>
  <c r="D343" i="50" s="1"/>
  <c r="B344" i="50"/>
  <c r="C343" i="49"/>
  <c r="C344" i="50" s="1"/>
  <c r="D343" i="49"/>
  <c r="E344" i="50" s="1"/>
  <c r="D344" i="50" s="1"/>
  <c r="B345" i="50"/>
  <c r="C344" i="49"/>
  <c r="C345" i="50" s="1"/>
  <c r="D344" i="49"/>
  <c r="E345" i="50" s="1"/>
  <c r="D345" i="50" s="1"/>
  <c r="B346" i="50"/>
  <c r="C345" i="49"/>
  <c r="C346" i="50" s="1"/>
  <c r="D345" i="49"/>
  <c r="E346" i="50" s="1"/>
  <c r="D346" i="50" s="1"/>
  <c r="B347" i="50"/>
  <c r="C346" i="49"/>
  <c r="C347" i="50" s="1"/>
  <c r="D346" i="49"/>
  <c r="E347" i="50" s="1"/>
  <c r="D347" i="50" s="1"/>
  <c r="B348" i="50"/>
  <c r="C347" i="49"/>
  <c r="C348" i="50" s="1"/>
  <c r="D347" i="49"/>
  <c r="E348" i="50" s="1"/>
  <c r="D348" i="50" s="1"/>
  <c r="B349" i="50"/>
  <c r="C348" i="49"/>
  <c r="C349" i="50" s="1"/>
  <c r="D348" i="49"/>
  <c r="E349" i="50" s="1"/>
  <c r="D349" i="50" s="1"/>
  <c r="B350" i="50"/>
  <c r="C349" i="49"/>
  <c r="C350" i="50" s="1"/>
  <c r="D349" i="49"/>
  <c r="E350" i="50" s="1"/>
  <c r="D350" i="50" s="1"/>
  <c r="B351" i="50"/>
  <c r="C350" i="49"/>
  <c r="C351" i="50" s="1"/>
  <c r="D350" i="49"/>
  <c r="E351" i="50" s="1"/>
  <c r="D351" i="50" s="1"/>
  <c r="B352" i="50"/>
  <c r="C351" i="49"/>
  <c r="C352" i="50" s="1"/>
  <c r="D351" i="49"/>
  <c r="E352" i="50" s="1"/>
  <c r="D352" i="50" s="1"/>
  <c r="B353" i="50"/>
  <c r="C352" i="49"/>
  <c r="C353" i="50" s="1"/>
  <c r="D352" i="49"/>
  <c r="E353" i="50" s="1"/>
  <c r="D353" i="50" s="1"/>
  <c r="B354" i="50"/>
  <c r="C353" i="49"/>
  <c r="C354" i="50" s="1"/>
  <c r="D353" i="49"/>
  <c r="E354" i="50" s="1"/>
  <c r="D354" i="50" s="1"/>
  <c r="B355" i="50"/>
  <c r="C354" i="49"/>
  <c r="C355" i="50" s="1"/>
  <c r="D354" i="49"/>
  <c r="E355" i="50" s="1"/>
  <c r="D355" i="50" s="1"/>
  <c r="B356" i="50"/>
  <c r="C355" i="49"/>
  <c r="C356" i="50" s="1"/>
  <c r="D355" i="49"/>
  <c r="E356" i="50" s="1"/>
  <c r="D356" i="50" s="1"/>
  <c r="C40" i="12" s="1"/>
  <c r="B357" i="50"/>
  <c r="C356" i="49"/>
  <c r="C357" i="50" s="1"/>
  <c r="D356" i="49"/>
  <c r="E357" i="50" s="1"/>
  <c r="D357" i="50" s="1"/>
  <c r="B358" i="50"/>
  <c r="C357" i="49"/>
  <c r="C358" i="50" s="1"/>
  <c r="D357" i="49"/>
  <c r="E358" i="50" s="1"/>
  <c r="D358" i="50" s="1"/>
  <c r="B359" i="50"/>
  <c r="C358" i="49"/>
  <c r="C359" i="50" s="1"/>
  <c r="D358" i="49"/>
  <c r="E359" i="50" s="1"/>
  <c r="D359" i="50" s="1"/>
  <c r="B360" i="50"/>
  <c r="C359" i="49"/>
  <c r="C360" i="50" s="1"/>
  <c r="D359" i="49"/>
  <c r="E360" i="50" s="1"/>
  <c r="D360" i="50" s="1"/>
  <c r="B361" i="50"/>
  <c r="C360" i="49"/>
  <c r="C361" i="50" s="1"/>
  <c r="D360" i="49"/>
  <c r="E361" i="50" s="1"/>
  <c r="D361" i="50" s="1"/>
  <c r="B362" i="50"/>
  <c r="C361" i="49"/>
  <c r="C362" i="50" s="1"/>
  <c r="D361" i="49"/>
  <c r="E362" i="50" s="1"/>
  <c r="D362" i="50" s="1"/>
  <c r="B363" i="50"/>
  <c r="C362" i="49"/>
  <c r="C363" i="50" s="1"/>
  <c r="D362" i="49"/>
  <c r="E363" i="50" s="1"/>
  <c r="D363" i="50" s="1"/>
  <c r="B364" i="50"/>
  <c r="C363" i="49"/>
  <c r="C364" i="50" s="1"/>
  <c r="D363" i="49"/>
  <c r="E364" i="50" s="1"/>
  <c r="D364" i="50" s="1"/>
  <c r="B365" i="50"/>
  <c r="C364" i="49"/>
  <c r="C365" i="50" s="1"/>
  <c r="D364" i="49"/>
  <c r="E365" i="50" s="1"/>
  <c r="D365" i="50" s="1"/>
  <c r="B366" i="50"/>
  <c r="C365" i="49"/>
  <c r="C366" i="50" s="1"/>
  <c r="D365" i="49"/>
  <c r="E366" i="50" s="1"/>
  <c r="D366" i="50" s="1"/>
  <c r="B367" i="50"/>
  <c r="C366" i="49"/>
  <c r="C367" i="50" s="1"/>
  <c r="D366" i="49"/>
  <c r="E367" i="50" s="1"/>
  <c r="D367" i="50" s="1"/>
  <c r="B368" i="50"/>
  <c r="C367" i="49"/>
  <c r="C368" i="50" s="1"/>
  <c r="D367" i="49"/>
  <c r="E368" i="50" s="1"/>
  <c r="D368" i="50" s="1"/>
  <c r="B369" i="50"/>
  <c r="C368" i="49"/>
  <c r="C369" i="50" s="1"/>
  <c r="D368" i="49"/>
  <c r="E369" i="50" s="1"/>
  <c r="D369" i="50" s="1"/>
  <c r="B370" i="50"/>
  <c r="C369" i="49"/>
  <c r="C370" i="50" s="1"/>
  <c r="D369" i="49"/>
  <c r="E370" i="50" s="1"/>
  <c r="D370" i="50" s="1"/>
  <c r="B371" i="50"/>
  <c r="C370" i="49"/>
  <c r="C371" i="50" s="1"/>
  <c r="D370" i="49"/>
  <c r="E371" i="50" s="1"/>
  <c r="D371" i="50" s="1"/>
  <c r="B372" i="50"/>
  <c r="C371" i="49"/>
  <c r="C372" i="50" s="1"/>
  <c r="D371" i="49"/>
  <c r="E372" i="50" s="1"/>
  <c r="D372" i="50" s="1"/>
  <c r="B373" i="50"/>
  <c r="C372" i="49"/>
  <c r="C373" i="50" s="1"/>
  <c r="D372" i="49"/>
  <c r="E373" i="50" s="1"/>
  <c r="D373" i="50" s="1"/>
  <c r="B374" i="50"/>
  <c r="C373" i="49"/>
  <c r="C374" i="50" s="1"/>
  <c r="D373" i="49"/>
  <c r="E374" i="50" s="1"/>
  <c r="D374" i="50" s="1"/>
  <c r="B375" i="50"/>
  <c r="C374" i="49"/>
  <c r="C375" i="50" s="1"/>
  <c r="D374" i="49"/>
  <c r="E375" i="50" s="1"/>
  <c r="D375" i="50" s="1"/>
  <c r="B376" i="50"/>
  <c r="C375" i="49"/>
  <c r="C376" i="50" s="1"/>
  <c r="D375" i="49"/>
  <c r="E376" i="50" s="1"/>
  <c r="D376" i="50" s="1"/>
  <c r="B377" i="50"/>
  <c r="C376" i="49"/>
  <c r="C377" i="50" s="1"/>
  <c r="D376" i="49"/>
  <c r="E377" i="50" s="1"/>
  <c r="D377" i="50" s="1"/>
  <c r="B378" i="50"/>
  <c r="C377" i="49"/>
  <c r="C378" i="50" s="1"/>
  <c r="D377" i="49"/>
  <c r="E378" i="50" s="1"/>
  <c r="D378" i="50" s="1"/>
  <c r="B379" i="50"/>
  <c r="C378" i="49"/>
  <c r="C379" i="50" s="1"/>
  <c r="D378" i="49"/>
  <c r="E379" i="50" s="1"/>
  <c r="D379" i="50" s="1"/>
  <c r="B380" i="50"/>
  <c r="C379" i="49"/>
  <c r="C380" i="50" s="1"/>
  <c r="D379" i="49"/>
  <c r="E380" i="50" s="1"/>
  <c r="D380" i="50" s="1"/>
  <c r="B381" i="50"/>
  <c r="C380" i="49"/>
  <c r="C381" i="50" s="1"/>
  <c r="D380" i="49"/>
  <c r="E381" i="50" s="1"/>
  <c r="D381" i="50" s="1"/>
  <c r="B382" i="50"/>
  <c r="C381" i="49"/>
  <c r="C382" i="50" s="1"/>
  <c r="D381" i="49"/>
  <c r="E382" i="50" s="1"/>
  <c r="D382" i="50" s="1"/>
  <c r="B383" i="50"/>
  <c r="C382" i="49"/>
  <c r="C383" i="50" s="1"/>
  <c r="D382" i="49"/>
  <c r="E383" i="50" s="1"/>
  <c r="D383" i="50" s="1"/>
  <c r="B384" i="50"/>
  <c r="C383" i="49"/>
  <c r="C384" i="50" s="1"/>
  <c r="D383" i="49"/>
  <c r="E384" i="50" s="1"/>
  <c r="D384" i="50" s="1"/>
  <c r="B385" i="50"/>
  <c r="C384" i="49"/>
  <c r="C385" i="50" s="1"/>
  <c r="D384" i="49"/>
  <c r="E385" i="50" s="1"/>
  <c r="D385" i="50" s="1"/>
  <c r="B386" i="50"/>
  <c r="C385" i="49"/>
  <c r="C386" i="50" s="1"/>
  <c r="D385" i="49"/>
  <c r="E386" i="50" s="1"/>
  <c r="D386" i="50" s="1"/>
  <c r="B387" i="50"/>
  <c r="C386" i="49"/>
  <c r="C387" i="50" s="1"/>
  <c r="D386" i="49"/>
  <c r="E387" i="50" s="1"/>
  <c r="D387" i="50" s="1"/>
  <c r="B388" i="50"/>
  <c r="C387" i="49"/>
  <c r="C388" i="50" s="1"/>
  <c r="D387" i="49"/>
  <c r="E388" i="50" s="1"/>
  <c r="D388" i="50" s="1"/>
  <c r="B389" i="50"/>
  <c r="C388" i="49"/>
  <c r="C389" i="50" s="1"/>
  <c r="D388" i="49"/>
  <c r="E389" i="50" s="1"/>
  <c r="D389" i="50" s="1"/>
  <c r="B390" i="50"/>
  <c r="C389" i="49"/>
  <c r="C390" i="50" s="1"/>
  <c r="D389" i="49"/>
  <c r="E390" i="50" s="1"/>
  <c r="D390" i="50" s="1"/>
  <c r="B391" i="50"/>
  <c r="C390" i="49"/>
  <c r="C391" i="50" s="1"/>
  <c r="D390" i="49"/>
  <c r="E391" i="50" s="1"/>
  <c r="D391" i="50" s="1"/>
  <c r="B392" i="50"/>
  <c r="C391" i="49"/>
  <c r="C392" i="50" s="1"/>
  <c r="D391" i="49"/>
  <c r="E392" i="50" s="1"/>
  <c r="D392" i="50" s="1"/>
  <c r="B393" i="50"/>
  <c r="C392" i="49"/>
  <c r="C393" i="50" s="1"/>
  <c r="D392" i="49"/>
  <c r="E393" i="50" s="1"/>
  <c r="D393" i="50" s="1"/>
  <c r="B394" i="50"/>
  <c r="C393" i="49"/>
  <c r="C394" i="50" s="1"/>
  <c r="D393" i="49"/>
  <c r="E394" i="50" s="1"/>
  <c r="D394" i="50" s="1"/>
  <c r="B395" i="50"/>
  <c r="C394" i="49"/>
  <c r="C395" i="50" s="1"/>
  <c r="D394" i="49"/>
  <c r="E395" i="50" s="1"/>
  <c r="D395" i="50" s="1"/>
  <c r="B396" i="50"/>
  <c r="C395" i="49"/>
  <c r="C396" i="50" s="1"/>
  <c r="D395" i="49"/>
  <c r="E396" i="50" s="1"/>
  <c r="D396" i="50" s="1"/>
  <c r="B397" i="50"/>
  <c r="C396" i="49"/>
  <c r="C397" i="50" s="1"/>
  <c r="D396" i="49"/>
  <c r="E397" i="50" s="1"/>
  <c r="D397" i="50" s="1"/>
  <c r="B398" i="50"/>
  <c r="C397" i="49"/>
  <c r="C398" i="50" s="1"/>
  <c r="D397" i="49"/>
  <c r="E398" i="50" s="1"/>
  <c r="D398" i="50" s="1"/>
  <c r="B399" i="50"/>
  <c r="C398" i="49"/>
  <c r="C399" i="50" s="1"/>
  <c r="D398" i="49"/>
  <c r="E399" i="50" s="1"/>
  <c r="D399" i="50"/>
  <c r="B400" i="50"/>
  <c r="C399" i="49"/>
  <c r="C400" i="50" s="1"/>
  <c r="D399" i="49"/>
  <c r="E400" i="50" s="1"/>
  <c r="D400" i="50" s="1"/>
  <c r="B401" i="50"/>
  <c r="C400" i="49"/>
  <c r="C401" i="50" s="1"/>
  <c r="D400" i="49"/>
  <c r="E401" i="50" s="1"/>
  <c r="D401" i="50" s="1"/>
  <c r="B402" i="50"/>
  <c r="C401" i="49"/>
  <c r="C402" i="50" s="1"/>
  <c r="D401" i="49"/>
  <c r="E402" i="50" s="1"/>
  <c r="D402" i="50" s="1"/>
  <c r="B403" i="50"/>
  <c r="C402" i="49"/>
  <c r="C403" i="50" s="1"/>
  <c r="D402" i="49"/>
  <c r="E403" i="50" s="1"/>
  <c r="D403" i="50"/>
  <c r="B404" i="50"/>
  <c r="C403" i="49"/>
  <c r="C404" i="50" s="1"/>
  <c r="D403" i="49"/>
  <c r="E404" i="50" s="1"/>
  <c r="D404" i="50" s="1"/>
  <c r="B405" i="50"/>
  <c r="C404" i="49"/>
  <c r="C405" i="50" s="1"/>
  <c r="D404" i="49"/>
  <c r="E405" i="50" s="1"/>
  <c r="D405" i="50" s="1"/>
  <c r="B406" i="50"/>
  <c r="C405" i="49"/>
  <c r="C406" i="50" s="1"/>
  <c r="D405" i="49"/>
  <c r="E406" i="50" s="1"/>
  <c r="D406" i="50" s="1"/>
  <c r="B407" i="50"/>
  <c r="C406" i="49"/>
  <c r="C407" i="50" s="1"/>
  <c r="D406" i="49"/>
  <c r="E407" i="50" s="1"/>
  <c r="D407" i="50" s="1"/>
  <c r="B408" i="50"/>
  <c r="C407" i="49"/>
  <c r="C408" i="50" s="1"/>
  <c r="D407" i="49"/>
  <c r="E408" i="50" s="1"/>
  <c r="D408" i="50" s="1"/>
  <c r="B409" i="50"/>
  <c r="C408" i="49"/>
  <c r="C409" i="50" s="1"/>
  <c r="D408" i="49"/>
  <c r="E409" i="50" s="1"/>
  <c r="D409" i="50" s="1"/>
  <c r="B410" i="50"/>
  <c r="C409" i="49"/>
  <c r="C410" i="50" s="1"/>
  <c r="D409" i="49"/>
  <c r="E410" i="50" s="1"/>
  <c r="D410" i="50" s="1"/>
  <c r="B411" i="50"/>
  <c r="C410" i="49"/>
  <c r="C411" i="50" s="1"/>
  <c r="D410" i="49"/>
  <c r="E411" i="50" s="1"/>
  <c r="D411" i="50" s="1"/>
  <c r="B412" i="50"/>
  <c r="C411" i="49"/>
  <c r="C412" i="50" s="1"/>
  <c r="D411" i="49"/>
  <c r="E412" i="50" s="1"/>
  <c r="D412" i="50" s="1"/>
  <c r="B413" i="50"/>
  <c r="C412" i="49"/>
  <c r="C413" i="50" s="1"/>
  <c r="D412" i="49"/>
  <c r="E413" i="50" s="1"/>
  <c r="D413" i="50" s="1"/>
  <c r="B414" i="50"/>
  <c r="C413" i="49"/>
  <c r="C414" i="50" s="1"/>
  <c r="D413" i="49"/>
  <c r="E414" i="50" s="1"/>
  <c r="D414" i="50" s="1"/>
  <c r="B415" i="50"/>
  <c r="C414" i="49"/>
  <c r="C415" i="50" s="1"/>
  <c r="D414" i="49"/>
  <c r="E415" i="50" s="1"/>
  <c r="D415" i="50" s="1"/>
  <c r="B416" i="50"/>
  <c r="C415" i="49"/>
  <c r="C416" i="50" s="1"/>
  <c r="D415" i="49"/>
  <c r="E416" i="50" s="1"/>
  <c r="D416" i="50" s="1"/>
  <c r="B417" i="50"/>
  <c r="C416" i="49"/>
  <c r="C417" i="50" s="1"/>
  <c r="D416" i="49"/>
  <c r="E417" i="50" s="1"/>
  <c r="D417" i="50" s="1"/>
  <c r="B418" i="50"/>
  <c r="C417" i="49"/>
  <c r="C418" i="50" s="1"/>
  <c r="D417" i="49"/>
  <c r="E418" i="50" s="1"/>
  <c r="D418" i="50" s="1"/>
  <c r="C418" i="49"/>
  <c r="C419" i="50"/>
  <c r="D418" i="49"/>
  <c r="E419" i="50"/>
  <c r="D419" i="50" s="1"/>
  <c r="B420" i="50"/>
  <c r="C419" i="49"/>
  <c r="C420" i="50"/>
  <c r="D419" i="49"/>
  <c r="E420" i="50"/>
  <c r="D420" i="50" s="1"/>
  <c r="B421" i="50"/>
  <c r="C420" i="49"/>
  <c r="C421" i="50"/>
  <c r="D420" i="49"/>
  <c r="E421" i="50"/>
  <c r="D421" i="50" s="1"/>
  <c r="B422" i="50"/>
  <c r="C421" i="49"/>
  <c r="C422" i="50"/>
  <c r="D421" i="49"/>
  <c r="E422" i="50"/>
  <c r="D422" i="50" s="1"/>
  <c r="B423" i="50"/>
  <c r="C422" i="49"/>
  <c r="C423" i="50"/>
  <c r="D422" i="49"/>
  <c r="E423" i="50"/>
  <c r="D423" i="50" s="1"/>
  <c r="B424" i="50"/>
  <c r="C423" i="49"/>
  <c r="C424" i="50"/>
  <c r="D423" i="49"/>
  <c r="E424" i="50"/>
  <c r="D424" i="50" s="1"/>
  <c r="B425" i="50"/>
  <c r="C424" i="49"/>
  <c r="C425" i="50"/>
  <c r="D424" i="49"/>
  <c r="E425" i="50"/>
  <c r="D425" i="50" s="1"/>
  <c r="B426" i="50"/>
  <c r="C425" i="49"/>
  <c r="C426" i="50"/>
  <c r="D425" i="49"/>
  <c r="E426" i="50"/>
  <c r="D426" i="50" s="1"/>
  <c r="B427" i="50"/>
  <c r="C426" i="49"/>
  <c r="C427" i="50"/>
  <c r="D426" i="49"/>
  <c r="E427" i="50"/>
  <c r="D427" i="50" s="1"/>
  <c r="B428" i="50"/>
  <c r="C427" i="49"/>
  <c r="C428" i="50"/>
  <c r="D427" i="49"/>
  <c r="E428" i="50"/>
  <c r="D428" i="50" s="1"/>
  <c r="B429" i="50"/>
  <c r="C428" i="49"/>
  <c r="C429" i="50"/>
  <c r="D428" i="49"/>
  <c r="E429" i="50"/>
  <c r="D429" i="50" s="1"/>
  <c r="B430" i="50"/>
  <c r="C429" i="49"/>
  <c r="C430" i="50"/>
  <c r="D429" i="49"/>
  <c r="E430" i="50"/>
  <c r="D430" i="50" s="1"/>
  <c r="B431" i="50"/>
  <c r="C430" i="49"/>
  <c r="C431" i="50"/>
  <c r="D430" i="49"/>
  <c r="E431" i="50"/>
  <c r="D431" i="50" s="1"/>
  <c r="B432" i="50"/>
  <c r="C431" i="49"/>
  <c r="C432" i="50"/>
  <c r="D431" i="49"/>
  <c r="E432" i="50"/>
  <c r="D432" i="50" s="1"/>
  <c r="B433" i="50"/>
  <c r="C432" i="49"/>
  <c r="C433" i="50"/>
  <c r="D432" i="49"/>
  <c r="E433" i="50"/>
  <c r="D433" i="50" s="1"/>
  <c r="B434" i="50"/>
  <c r="C433" i="49"/>
  <c r="C434" i="50"/>
  <c r="D433" i="49"/>
  <c r="E434" i="50"/>
  <c r="D434" i="50" s="1"/>
  <c r="B435" i="50"/>
  <c r="C434" i="49"/>
  <c r="C435" i="50"/>
  <c r="D434" i="49"/>
  <c r="E435" i="50"/>
  <c r="D435" i="50" s="1"/>
  <c r="B436" i="50"/>
  <c r="C435" i="49"/>
  <c r="C436" i="50"/>
  <c r="D435" i="49"/>
  <c r="E436" i="50"/>
  <c r="D436" i="50" s="1"/>
  <c r="B437" i="50"/>
  <c r="C436" i="49"/>
  <c r="C437" i="50"/>
  <c r="D436" i="49"/>
  <c r="E437" i="50"/>
  <c r="D437" i="50" s="1"/>
  <c r="B438" i="50"/>
  <c r="C437" i="49"/>
  <c r="C438" i="50" s="1"/>
  <c r="D437" i="49"/>
  <c r="E438" i="50"/>
  <c r="D438" i="50"/>
  <c r="B439" i="50"/>
  <c r="C438" i="49"/>
  <c r="C439" i="50"/>
  <c r="D438" i="49"/>
  <c r="E439" i="50" s="1"/>
  <c r="D439" i="50" s="1"/>
  <c r="B440" i="50"/>
  <c r="C439" i="49"/>
  <c r="C440" i="50"/>
  <c r="D439" i="49"/>
  <c r="E440" i="50"/>
  <c r="B441" i="50"/>
  <c r="C440" i="49"/>
  <c r="C441" i="50"/>
  <c r="D440" i="49"/>
  <c r="E441" i="50"/>
  <c r="D441" i="50" s="1"/>
  <c r="B442" i="50"/>
  <c r="C441" i="49"/>
  <c r="C442" i="50" s="1"/>
  <c r="D441" i="49"/>
  <c r="E442" i="50"/>
  <c r="D442" i="50"/>
  <c r="B443" i="50"/>
  <c r="C442" i="49"/>
  <c r="C443" i="50"/>
  <c r="D442" i="49"/>
  <c r="E443" i="50" s="1"/>
  <c r="D443" i="50" s="1"/>
  <c r="B444" i="50"/>
  <c r="C443" i="49"/>
  <c r="C444" i="50"/>
  <c r="D443" i="49"/>
  <c r="E444" i="50"/>
  <c r="D444" i="50" s="1"/>
  <c r="B445" i="50"/>
  <c r="C444" i="49"/>
  <c r="C445" i="50"/>
  <c r="D444" i="49"/>
  <c r="E445" i="50"/>
  <c r="D445" i="50" s="1"/>
  <c r="B446" i="50"/>
  <c r="C445" i="49"/>
  <c r="C446" i="50" s="1"/>
  <c r="D445" i="49"/>
  <c r="E446" i="50"/>
  <c r="D446" i="50"/>
  <c r="B447" i="50"/>
  <c r="C446" i="49"/>
  <c r="C447" i="50"/>
  <c r="D446" i="49"/>
  <c r="E447" i="50" s="1"/>
  <c r="D447" i="50" s="1"/>
  <c r="B448" i="50"/>
  <c r="C447" i="49"/>
  <c r="C448" i="50"/>
  <c r="N227" i="51" s="1"/>
  <c r="D447" i="49"/>
  <c r="E448" i="50"/>
  <c r="D448" i="50" s="1"/>
  <c r="B449" i="50"/>
  <c r="C448" i="49"/>
  <c r="C449" i="50"/>
  <c r="D448" i="49"/>
  <c r="E449" i="50"/>
  <c r="D449" i="50" s="1"/>
  <c r="B450" i="50"/>
  <c r="C449" i="49"/>
  <c r="C450" i="50" s="1"/>
  <c r="D449" i="49"/>
  <c r="E450" i="50"/>
  <c r="D450" i="50"/>
  <c r="B451" i="50"/>
  <c r="C450" i="49"/>
  <c r="C451" i="50"/>
  <c r="D450" i="49"/>
  <c r="E451" i="50" s="1"/>
  <c r="D451" i="50" s="1"/>
  <c r="B452" i="50"/>
  <c r="C451" i="49"/>
  <c r="C452" i="50"/>
  <c r="D451" i="49"/>
  <c r="E452" i="50"/>
  <c r="D452" i="50" s="1"/>
  <c r="B453" i="50"/>
  <c r="C452" i="49"/>
  <c r="C453" i="50"/>
  <c r="D452" i="49"/>
  <c r="E453" i="50"/>
  <c r="D453" i="50" s="1"/>
  <c r="B454" i="50"/>
  <c r="C453" i="49"/>
  <c r="C454" i="50" s="1"/>
  <c r="D453" i="49"/>
  <c r="E454" i="50"/>
  <c r="D454" i="50"/>
  <c r="B455" i="50"/>
  <c r="C454" i="49"/>
  <c r="C455" i="50"/>
  <c r="D454" i="49"/>
  <c r="E455" i="50" s="1"/>
  <c r="D455" i="50" s="1"/>
  <c r="B456" i="50"/>
  <c r="C455" i="49"/>
  <c r="C456" i="50"/>
  <c r="D455" i="49"/>
  <c r="E456" i="50"/>
  <c r="B457" i="50"/>
  <c r="C456" i="49"/>
  <c r="C457" i="50"/>
  <c r="D456" i="49"/>
  <c r="E457" i="50"/>
  <c r="D457" i="50" s="1"/>
  <c r="B458" i="50"/>
  <c r="C457" i="49"/>
  <c r="C458" i="50" s="1"/>
  <c r="D457" i="49"/>
  <c r="E458" i="50"/>
  <c r="D458" i="50"/>
  <c r="B459" i="50"/>
  <c r="C458" i="49"/>
  <c r="C459" i="50"/>
  <c r="D458" i="49"/>
  <c r="E459" i="50" s="1"/>
  <c r="D459" i="50" s="1"/>
  <c r="B460" i="50"/>
  <c r="C459" i="49"/>
  <c r="C460" i="50"/>
  <c r="D459" i="49"/>
  <c r="E460" i="50"/>
  <c r="D460" i="50" s="1"/>
  <c r="B461" i="50"/>
  <c r="C460" i="49"/>
  <c r="C461" i="50"/>
  <c r="D460" i="49"/>
  <c r="E461" i="50"/>
  <c r="D461" i="50" s="1"/>
  <c r="B462" i="50"/>
  <c r="C461" i="49"/>
  <c r="C462" i="50"/>
  <c r="D461" i="49"/>
  <c r="E462" i="50"/>
  <c r="D462" i="50" s="1"/>
  <c r="B463" i="50"/>
  <c r="C462" i="49"/>
  <c r="C463" i="50"/>
  <c r="D462" i="49"/>
  <c r="E463" i="50"/>
  <c r="D463" i="50" s="1"/>
  <c r="B464" i="50"/>
  <c r="C463" i="49"/>
  <c r="C464" i="50"/>
  <c r="D463" i="49"/>
  <c r="E464" i="50"/>
  <c r="D464" i="50" s="1"/>
  <c r="B465" i="50"/>
  <c r="C464" i="49"/>
  <c r="C465" i="50"/>
  <c r="D464" i="49"/>
  <c r="E465" i="50"/>
  <c r="D465" i="50" s="1"/>
  <c r="B466" i="50"/>
  <c r="C465" i="49"/>
  <c r="C466" i="50"/>
  <c r="D465" i="49"/>
  <c r="E466" i="50"/>
  <c r="D466" i="50" s="1"/>
  <c r="B467" i="50"/>
  <c r="C466" i="49"/>
  <c r="C467" i="50"/>
  <c r="D466" i="49"/>
  <c r="E467" i="50"/>
  <c r="D467" i="50" s="1"/>
  <c r="B468" i="50"/>
  <c r="C467" i="49"/>
  <c r="C468" i="50"/>
  <c r="D467" i="49"/>
  <c r="E468" i="50"/>
  <c r="D468" i="50" s="1"/>
  <c r="B469" i="50"/>
  <c r="C468" i="49"/>
  <c r="C469" i="50"/>
  <c r="D468" i="49"/>
  <c r="E469" i="50"/>
  <c r="D469" i="50" s="1"/>
  <c r="B470" i="50"/>
  <c r="C469" i="49"/>
  <c r="C470" i="50"/>
  <c r="D469" i="49"/>
  <c r="E470" i="50"/>
  <c r="D470" i="50" s="1"/>
  <c r="B471" i="50"/>
  <c r="C470" i="49"/>
  <c r="C471" i="50"/>
  <c r="D470" i="49"/>
  <c r="E471" i="50"/>
  <c r="D471" i="50" s="1"/>
  <c r="B472" i="50"/>
  <c r="C471" i="49"/>
  <c r="C472" i="50"/>
  <c r="D471" i="49"/>
  <c r="E472" i="50"/>
  <c r="D472" i="50" s="1"/>
  <c r="B473" i="50"/>
  <c r="C472" i="49"/>
  <c r="C473" i="50"/>
  <c r="D472" i="49"/>
  <c r="E473" i="50"/>
  <c r="D473" i="50" s="1"/>
  <c r="B474" i="50"/>
  <c r="C473" i="49"/>
  <c r="C474" i="50"/>
  <c r="D473" i="49"/>
  <c r="E474" i="50"/>
  <c r="D474" i="50" s="1"/>
  <c r="B475" i="50"/>
  <c r="C474" i="49"/>
  <c r="C475" i="50"/>
  <c r="D474" i="49"/>
  <c r="E475" i="50"/>
  <c r="D475" i="50" s="1"/>
  <c r="B476" i="50"/>
  <c r="C475" i="49"/>
  <c r="C476" i="50"/>
  <c r="D475" i="49"/>
  <c r="E476" i="50"/>
  <c r="D476" i="50" s="1"/>
  <c r="B477" i="50"/>
  <c r="C476" i="49"/>
  <c r="C477" i="50"/>
  <c r="D476" i="49"/>
  <c r="E477" i="50"/>
  <c r="D477" i="50" s="1"/>
  <c r="B478" i="50"/>
  <c r="C477" i="49"/>
  <c r="C478" i="50"/>
  <c r="D477" i="49"/>
  <c r="E478" i="50"/>
  <c r="D478" i="50" s="1"/>
  <c r="B479" i="50"/>
  <c r="C478" i="49"/>
  <c r="C479" i="50"/>
  <c r="D478" i="49"/>
  <c r="E479" i="50"/>
  <c r="D479" i="50" s="1"/>
  <c r="B480" i="50"/>
  <c r="C479" i="49"/>
  <c r="C480" i="50"/>
  <c r="D479" i="49"/>
  <c r="E480" i="50"/>
  <c r="D480" i="50" s="1"/>
  <c r="B481" i="50"/>
  <c r="C480" i="49"/>
  <c r="C481" i="50"/>
  <c r="D480" i="49"/>
  <c r="E481" i="50"/>
  <c r="D481" i="50" s="1"/>
  <c r="B482" i="50"/>
  <c r="C481" i="49"/>
  <c r="C482" i="50"/>
  <c r="D481" i="49"/>
  <c r="E482" i="50"/>
  <c r="D482" i="50" s="1"/>
  <c r="B483" i="50"/>
  <c r="C482" i="49"/>
  <c r="C483" i="50"/>
  <c r="D482" i="49"/>
  <c r="E483" i="50"/>
  <c r="D483" i="50" s="1"/>
  <c r="B484" i="50"/>
  <c r="C483" i="49"/>
  <c r="C484" i="50"/>
  <c r="D483" i="49"/>
  <c r="E484" i="50"/>
  <c r="D484" i="50" s="1"/>
  <c r="B485" i="50"/>
  <c r="C484" i="49"/>
  <c r="C485" i="50"/>
  <c r="D484" i="49"/>
  <c r="E485" i="50"/>
  <c r="D485" i="50" s="1"/>
  <c r="B486" i="50"/>
  <c r="C485" i="49"/>
  <c r="C486" i="50"/>
  <c r="D485" i="49"/>
  <c r="E486" i="50"/>
  <c r="D486" i="50" s="1"/>
  <c r="B487" i="50"/>
  <c r="C486" i="49"/>
  <c r="C487" i="50"/>
  <c r="D486" i="49"/>
  <c r="E487" i="50"/>
  <c r="D487" i="50" s="1"/>
  <c r="C487" i="49"/>
  <c r="C488" i="50" s="1"/>
  <c r="D487" i="49"/>
  <c r="E488" i="50" s="1"/>
  <c r="B489" i="50"/>
  <c r="C488" i="49"/>
  <c r="C489" i="50" s="1"/>
  <c r="D488" i="49"/>
  <c r="E489" i="50" s="1"/>
  <c r="D489" i="50" s="1"/>
  <c r="B490" i="50"/>
  <c r="C489" i="49"/>
  <c r="C490" i="50" s="1"/>
  <c r="D489" i="49"/>
  <c r="E490" i="50" s="1"/>
  <c r="D490" i="50" s="1"/>
  <c r="B491" i="50"/>
  <c r="C490" i="49"/>
  <c r="C491" i="50" s="1"/>
  <c r="D490" i="49"/>
  <c r="E491" i="50" s="1"/>
  <c r="D491" i="50" s="1"/>
  <c r="B492" i="50"/>
  <c r="C491" i="49"/>
  <c r="C492" i="50" s="1"/>
  <c r="D491" i="49"/>
  <c r="E492" i="50" s="1"/>
  <c r="D492" i="50" s="1"/>
  <c r="F492" i="50" s="1"/>
  <c r="B493" i="50"/>
  <c r="C492" i="49"/>
  <c r="C493" i="50" s="1"/>
  <c r="D492" i="49"/>
  <c r="E493" i="50" s="1"/>
  <c r="D493" i="50" s="1"/>
  <c r="B494" i="50"/>
  <c r="C493" i="49"/>
  <c r="C494" i="50" s="1"/>
  <c r="D493" i="49"/>
  <c r="E494" i="50" s="1"/>
  <c r="D494" i="50" s="1"/>
  <c r="B495" i="50"/>
  <c r="C494" i="49"/>
  <c r="C495" i="50" s="1"/>
  <c r="D494" i="49"/>
  <c r="E495" i="50" s="1"/>
  <c r="D495" i="50" s="1"/>
  <c r="B496" i="50"/>
  <c r="C495" i="49"/>
  <c r="C496" i="50" s="1"/>
  <c r="D495" i="49"/>
  <c r="E496" i="50" s="1"/>
  <c r="B497" i="50"/>
  <c r="C496" i="49"/>
  <c r="C497" i="50" s="1"/>
  <c r="D496" i="49"/>
  <c r="E497" i="50" s="1"/>
  <c r="D497" i="50" s="1"/>
  <c r="B498" i="50"/>
  <c r="C497" i="49"/>
  <c r="C498" i="50" s="1"/>
  <c r="D497" i="49"/>
  <c r="E498" i="50" s="1"/>
  <c r="D498" i="50" s="1"/>
  <c r="B499" i="50"/>
  <c r="C498" i="49"/>
  <c r="C499" i="50" s="1"/>
  <c r="D498" i="49"/>
  <c r="E499" i="50" s="1"/>
  <c r="D499" i="50" s="1"/>
  <c r="B500" i="50"/>
  <c r="C499" i="49"/>
  <c r="C500" i="50" s="1"/>
  <c r="D499" i="49"/>
  <c r="E500" i="50" s="1"/>
  <c r="D500" i="50" s="1"/>
  <c r="F500" i="50" s="1"/>
  <c r="B501" i="50"/>
  <c r="C500" i="49"/>
  <c r="C501" i="50" s="1"/>
  <c r="D500" i="49"/>
  <c r="E501" i="50" s="1"/>
  <c r="D501" i="50" s="1"/>
  <c r="B502" i="50"/>
  <c r="C501" i="49"/>
  <c r="C502" i="50" s="1"/>
  <c r="D501" i="49"/>
  <c r="E502" i="50" s="1"/>
  <c r="D502" i="50" s="1"/>
  <c r="B503" i="50"/>
  <c r="C502" i="49"/>
  <c r="C503" i="50" s="1"/>
  <c r="D502" i="49"/>
  <c r="E503" i="50" s="1"/>
  <c r="D503" i="50" s="1"/>
  <c r="B504" i="50"/>
  <c r="C503" i="49"/>
  <c r="C504" i="50" s="1"/>
  <c r="D503" i="49"/>
  <c r="E504" i="50" s="1"/>
  <c r="B505" i="50"/>
  <c r="C504" i="49"/>
  <c r="C505" i="50" s="1"/>
  <c r="D504" i="49"/>
  <c r="E505" i="50" s="1"/>
  <c r="D505" i="50" s="1"/>
  <c r="B506" i="50"/>
  <c r="C505" i="49"/>
  <c r="C506" i="50" s="1"/>
  <c r="D505" i="49"/>
  <c r="E506" i="50" s="1"/>
  <c r="D506" i="50" s="1"/>
  <c r="B507" i="50"/>
  <c r="C506" i="49"/>
  <c r="C507" i="50" s="1"/>
  <c r="D506" i="49"/>
  <c r="E507" i="50" s="1"/>
  <c r="D507" i="50" s="1"/>
  <c r="B508" i="50"/>
  <c r="C507" i="49"/>
  <c r="C508" i="50" s="1"/>
  <c r="D507" i="49"/>
  <c r="E508" i="50" s="1"/>
  <c r="D508" i="50" s="1"/>
  <c r="F508" i="50" s="1"/>
  <c r="B509" i="50"/>
  <c r="C508" i="49"/>
  <c r="C509" i="50" s="1"/>
  <c r="D508" i="49"/>
  <c r="E509" i="50" s="1"/>
  <c r="D509" i="50" s="1"/>
  <c r="B510" i="50"/>
  <c r="C509" i="49"/>
  <c r="C510" i="50" s="1"/>
  <c r="D509" i="49"/>
  <c r="E510" i="50" s="1"/>
  <c r="D510" i="50" s="1"/>
  <c r="B511" i="50"/>
  <c r="C510" i="49"/>
  <c r="C511" i="50" s="1"/>
  <c r="D510" i="49"/>
  <c r="E511" i="50" s="1"/>
  <c r="D511" i="50" s="1"/>
  <c r="B512" i="50"/>
  <c r="C511" i="49"/>
  <c r="C512" i="50" s="1"/>
  <c r="D511" i="49"/>
  <c r="E512" i="50" s="1"/>
  <c r="B513" i="50"/>
  <c r="C512" i="49"/>
  <c r="C513" i="50" s="1"/>
  <c r="D512" i="49"/>
  <c r="E513" i="50" s="1"/>
  <c r="D513" i="50" s="1"/>
  <c r="B514" i="50"/>
  <c r="C513" i="49"/>
  <c r="C514" i="50" s="1"/>
  <c r="D513" i="49"/>
  <c r="E514" i="50" s="1"/>
  <c r="D514" i="50" s="1"/>
  <c r="B515" i="50"/>
  <c r="C514" i="49"/>
  <c r="C515" i="50" s="1"/>
  <c r="D514" i="49"/>
  <c r="E515" i="50" s="1"/>
  <c r="D515" i="50" s="1"/>
  <c r="B516" i="50"/>
  <c r="C515" i="49"/>
  <c r="C516" i="50" s="1"/>
  <c r="D515" i="49"/>
  <c r="E516" i="50" s="1"/>
  <c r="D516" i="50" s="1"/>
  <c r="F516" i="50" s="1"/>
  <c r="B517" i="50"/>
  <c r="C516" i="49"/>
  <c r="C517" i="50" s="1"/>
  <c r="D516" i="49"/>
  <c r="E517" i="50" s="1"/>
  <c r="D517" i="50" s="1"/>
  <c r="B518" i="50"/>
  <c r="C517" i="49"/>
  <c r="C518" i="50" s="1"/>
  <c r="D517" i="49"/>
  <c r="E518" i="50" s="1"/>
  <c r="D518" i="50" s="1"/>
  <c r="B519" i="50"/>
  <c r="C518" i="49"/>
  <c r="C519" i="50" s="1"/>
  <c r="D518" i="49"/>
  <c r="E519" i="50" s="1"/>
  <c r="D519" i="50" s="1"/>
  <c r="B520" i="50"/>
  <c r="C519" i="49"/>
  <c r="C520" i="50" s="1"/>
  <c r="D519" i="49"/>
  <c r="E520" i="50" s="1"/>
  <c r="B521" i="50"/>
  <c r="C520" i="49"/>
  <c r="C521" i="50" s="1"/>
  <c r="D520" i="49"/>
  <c r="E521" i="50" s="1"/>
  <c r="D521" i="50" s="1"/>
  <c r="C521" i="49"/>
  <c r="C522" i="50"/>
  <c r="D521" i="49"/>
  <c r="E522" i="50"/>
  <c r="D522" i="50" s="1"/>
  <c r="B523" i="50"/>
  <c r="C522" i="49"/>
  <c r="C523" i="50"/>
  <c r="D522" i="49"/>
  <c r="E523" i="50"/>
  <c r="D523" i="50" s="1"/>
  <c r="B524" i="50"/>
  <c r="C523" i="49"/>
  <c r="C524" i="50"/>
  <c r="D523" i="49"/>
  <c r="E524" i="50"/>
  <c r="D524" i="50" s="1"/>
  <c r="B525" i="50"/>
  <c r="C524" i="49"/>
  <c r="C525" i="50"/>
  <c r="D524" i="49"/>
  <c r="E525" i="50"/>
  <c r="D525" i="50" s="1"/>
  <c r="B526" i="50"/>
  <c r="C525" i="49"/>
  <c r="C526" i="50"/>
  <c r="D525" i="49"/>
  <c r="E526" i="50"/>
  <c r="D526" i="50" s="1"/>
  <c r="B527" i="50"/>
  <c r="C526" i="49"/>
  <c r="C527" i="50"/>
  <c r="D526" i="49"/>
  <c r="E527" i="50"/>
  <c r="D527" i="50" s="1"/>
  <c r="B528" i="50"/>
  <c r="C527" i="49"/>
  <c r="C528" i="50"/>
  <c r="D527" i="49"/>
  <c r="E528" i="50"/>
  <c r="D528" i="50" s="1"/>
  <c r="B529" i="50"/>
  <c r="C528" i="49"/>
  <c r="C529" i="50"/>
  <c r="D528" i="49"/>
  <c r="E529" i="50"/>
  <c r="D529" i="50" s="1"/>
  <c r="B530" i="50"/>
  <c r="C529" i="49"/>
  <c r="C530" i="50"/>
  <c r="D529" i="49"/>
  <c r="E530" i="50"/>
  <c r="D530" i="50" s="1"/>
  <c r="B531" i="50"/>
  <c r="C530" i="49"/>
  <c r="C531" i="50"/>
  <c r="D530" i="49"/>
  <c r="E531" i="50"/>
  <c r="D531" i="50" s="1"/>
  <c r="B532" i="50"/>
  <c r="C531" i="49"/>
  <c r="C532" i="50"/>
  <c r="D531" i="49"/>
  <c r="E532" i="50"/>
  <c r="D532" i="50" s="1"/>
  <c r="B533" i="50"/>
  <c r="C532" i="49"/>
  <c r="C533" i="50"/>
  <c r="D532" i="49"/>
  <c r="E533" i="50"/>
  <c r="D533" i="50" s="1"/>
  <c r="B534" i="50"/>
  <c r="C533" i="49"/>
  <c r="C534" i="50"/>
  <c r="D533" i="49"/>
  <c r="E534" i="50"/>
  <c r="D534" i="50" s="1"/>
  <c r="B535" i="50"/>
  <c r="C534" i="49"/>
  <c r="C535" i="50"/>
  <c r="D534" i="49"/>
  <c r="E535" i="50"/>
  <c r="D535" i="50" s="1"/>
  <c r="B536" i="50"/>
  <c r="C535" i="49"/>
  <c r="C536" i="50"/>
  <c r="D535" i="49"/>
  <c r="E536" i="50"/>
  <c r="D536" i="50" s="1"/>
  <c r="B537" i="50"/>
  <c r="C536" i="49"/>
  <c r="C537" i="50"/>
  <c r="D536" i="49"/>
  <c r="E537" i="50"/>
  <c r="D537" i="50" s="1"/>
  <c r="B538" i="50"/>
  <c r="C537" i="49"/>
  <c r="C538" i="50"/>
  <c r="D537" i="49"/>
  <c r="E538" i="50"/>
  <c r="D538" i="50" s="1"/>
  <c r="B539" i="50"/>
  <c r="C538" i="49"/>
  <c r="C539" i="50"/>
  <c r="D538" i="49"/>
  <c r="E539" i="50"/>
  <c r="D539" i="50" s="1"/>
  <c r="B540" i="50"/>
  <c r="C539" i="49"/>
  <c r="C540" i="50"/>
  <c r="D539" i="49"/>
  <c r="E540" i="50"/>
  <c r="D540" i="50" s="1"/>
  <c r="B541" i="50"/>
  <c r="C540" i="49"/>
  <c r="C541" i="50"/>
  <c r="D540" i="49"/>
  <c r="E541" i="50"/>
  <c r="D541" i="50" s="1"/>
  <c r="B542" i="50"/>
  <c r="C541" i="49"/>
  <c r="C542" i="50"/>
  <c r="D541" i="49"/>
  <c r="E542" i="50"/>
  <c r="D542" i="50" s="1"/>
  <c r="B543" i="50"/>
  <c r="C542" i="49"/>
  <c r="C543" i="50"/>
  <c r="D542" i="49"/>
  <c r="E543" i="50"/>
  <c r="D543" i="50" s="1"/>
  <c r="B544" i="50"/>
  <c r="C543" i="49"/>
  <c r="C544" i="50"/>
  <c r="D543" i="49"/>
  <c r="E544" i="50"/>
  <c r="D544" i="50" s="1"/>
  <c r="B545" i="50"/>
  <c r="C544" i="49"/>
  <c r="C545" i="50"/>
  <c r="D544" i="49"/>
  <c r="E545" i="50"/>
  <c r="D545" i="50" s="1"/>
  <c r="B546" i="50"/>
  <c r="C545" i="49"/>
  <c r="C546" i="50"/>
  <c r="D545" i="49"/>
  <c r="E546" i="50"/>
  <c r="D546" i="50" s="1"/>
  <c r="B547" i="50"/>
  <c r="C546" i="49"/>
  <c r="C547" i="50"/>
  <c r="D546" i="49"/>
  <c r="E547" i="50"/>
  <c r="D547" i="50" s="1"/>
  <c r="B548" i="50"/>
  <c r="C547" i="49"/>
  <c r="C548" i="50"/>
  <c r="D547" i="49"/>
  <c r="E548" i="50"/>
  <c r="D548" i="50" s="1"/>
  <c r="B549" i="50"/>
  <c r="C548" i="49"/>
  <c r="C549" i="50"/>
  <c r="D548" i="49"/>
  <c r="E549" i="50"/>
  <c r="D549" i="50" s="1"/>
  <c r="B550" i="50"/>
  <c r="C549" i="49"/>
  <c r="C550" i="50"/>
  <c r="D549" i="49"/>
  <c r="E550" i="50"/>
  <c r="D550" i="50" s="1"/>
  <c r="B551" i="50"/>
  <c r="C550" i="49"/>
  <c r="C551" i="50"/>
  <c r="D550" i="49"/>
  <c r="E551" i="50"/>
  <c r="D551" i="50" s="1"/>
  <c r="B552" i="50"/>
  <c r="C551" i="49"/>
  <c r="C552" i="50"/>
  <c r="D551" i="49"/>
  <c r="E552" i="50"/>
  <c r="D552" i="50" s="1"/>
  <c r="B553" i="50"/>
  <c r="C552" i="49"/>
  <c r="C553" i="50"/>
  <c r="D552" i="49"/>
  <c r="E553" i="50"/>
  <c r="D553" i="50" s="1"/>
  <c r="B554" i="50"/>
  <c r="C553" i="49"/>
  <c r="C554" i="50"/>
  <c r="D553" i="49"/>
  <c r="E554" i="50"/>
  <c r="D554" i="50" s="1"/>
  <c r="B555" i="50"/>
  <c r="C554" i="49"/>
  <c r="C555" i="50"/>
  <c r="D554" i="49"/>
  <c r="E555" i="50"/>
  <c r="D555" i="50" s="1"/>
  <c r="B556" i="50"/>
  <c r="C555" i="49"/>
  <c r="C556" i="50"/>
  <c r="D555" i="49"/>
  <c r="E556" i="50"/>
  <c r="D556" i="50" s="1"/>
  <c r="B40" i="12"/>
  <c r="F35" i="12"/>
  <c r="G40" i="12" s="1"/>
  <c r="G39" i="12"/>
  <c r="G42" i="12"/>
  <c r="N11" i="51"/>
  <c r="H2" i="51"/>
  <c r="O2" i="51" s="1"/>
  <c r="J2" i="51"/>
  <c r="D3" i="51"/>
  <c r="B12" i="51" s="1"/>
  <c r="B11" i="51"/>
  <c r="K11" i="51"/>
  <c r="P11" i="51"/>
  <c r="N12" i="51"/>
  <c r="K12" i="51"/>
  <c r="P12" i="51"/>
  <c r="E12" i="51"/>
  <c r="D12" i="51" s="1"/>
  <c r="N13" i="51"/>
  <c r="B13" i="51"/>
  <c r="K13" i="51"/>
  <c r="P13" i="51"/>
  <c r="N14" i="51"/>
  <c r="B14" i="51"/>
  <c r="K14" i="51"/>
  <c r="P14" i="51"/>
  <c r="E14" i="51"/>
  <c r="D14" i="51" s="1"/>
  <c r="N15" i="51"/>
  <c r="B15" i="51"/>
  <c r="K15" i="51"/>
  <c r="P15" i="51"/>
  <c r="N16" i="51"/>
  <c r="K16" i="51"/>
  <c r="P16" i="51"/>
  <c r="E16" i="51"/>
  <c r="D16" i="51" s="1"/>
  <c r="N17" i="51"/>
  <c r="B17" i="51"/>
  <c r="K17" i="51"/>
  <c r="E17" i="51" s="1"/>
  <c r="D17" i="51" s="1"/>
  <c r="P17" i="51"/>
  <c r="N18" i="51"/>
  <c r="B18" i="51"/>
  <c r="K18" i="51"/>
  <c r="E18" i="51" s="1"/>
  <c r="D18" i="51" s="1"/>
  <c r="P18" i="51"/>
  <c r="I19" i="51"/>
  <c r="N19" i="51"/>
  <c r="B19" i="51"/>
  <c r="K19" i="51"/>
  <c r="P19" i="51"/>
  <c r="N20" i="51"/>
  <c r="K20" i="51"/>
  <c r="E20" i="51" s="1"/>
  <c r="D20" i="51" s="1"/>
  <c r="P20" i="51"/>
  <c r="I21" i="51"/>
  <c r="C21" i="51" s="1"/>
  <c r="N21" i="51"/>
  <c r="B21" i="51"/>
  <c r="K21" i="51"/>
  <c r="P21" i="51"/>
  <c r="N22" i="51"/>
  <c r="B22" i="51"/>
  <c r="K22" i="51"/>
  <c r="P22" i="51"/>
  <c r="E22" i="51"/>
  <c r="D22" i="51" s="1"/>
  <c r="I23" i="51"/>
  <c r="N23" i="51"/>
  <c r="B23" i="51"/>
  <c r="K23" i="51"/>
  <c r="P23" i="51"/>
  <c r="N24" i="51"/>
  <c r="K24" i="51"/>
  <c r="E24" i="51" s="1"/>
  <c r="D24" i="51" s="1"/>
  <c r="P24" i="51"/>
  <c r="I25" i="51"/>
  <c r="N25" i="51"/>
  <c r="B25" i="51"/>
  <c r="K25" i="51"/>
  <c r="P25" i="51"/>
  <c r="N26" i="51"/>
  <c r="B26" i="51"/>
  <c r="K26" i="51"/>
  <c r="P26" i="51"/>
  <c r="E26" i="51"/>
  <c r="D26" i="51" s="1"/>
  <c r="I27" i="51"/>
  <c r="N27" i="51"/>
  <c r="B27" i="51"/>
  <c r="K27" i="51"/>
  <c r="N28" i="51"/>
  <c r="K28" i="51"/>
  <c r="P28" i="51"/>
  <c r="E28" i="51"/>
  <c r="D28" i="51" s="1"/>
  <c r="I29" i="51"/>
  <c r="N29" i="51"/>
  <c r="B29" i="51"/>
  <c r="K29" i="51"/>
  <c r="P29" i="51"/>
  <c r="N30" i="51"/>
  <c r="B30" i="51"/>
  <c r="K30" i="51"/>
  <c r="E30" i="51" s="1"/>
  <c r="D30" i="51" s="1"/>
  <c r="P30" i="51"/>
  <c r="I31" i="51"/>
  <c r="N31" i="51"/>
  <c r="B31" i="51"/>
  <c r="K31" i="51"/>
  <c r="N32" i="51"/>
  <c r="K32" i="51"/>
  <c r="P32" i="51"/>
  <c r="E32" i="51"/>
  <c r="D32" i="51" s="1"/>
  <c r="I33" i="51"/>
  <c r="N33" i="51"/>
  <c r="B33" i="51"/>
  <c r="K33" i="51"/>
  <c r="E33" i="51" s="1"/>
  <c r="D33" i="51" s="1"/>
  <c r="P33" i="51"/>
  <c r="N34" i="51"/>
  <c r="B34" i="51"/>
  <c r="K34" i="51"/>
  <c r="E34" i="51" s="1"/>
  <c r="D34" i="51" s="1"/>
  <c r="P34" i="51"/>
  <c r="I35" i="51"/>
  <c r="N35" i="51"/>
  <c r="C35" i="51"/>
  <c r="B35" i="51"/>
  <c r="K35" i="51"/>
  <c r="I36" i="51"/>
  <c r="N36" i="51"/>
  <c r="C36" i="51"/>
  <c r="K36" i="51"/>
  <c r="E36" i="51" s="1"/>
  <c r="D36" i="51" s="1"/>
  <c r="P36" i="51"/>
  <c r="I37" i="51"/>
  <c r="C37" i="51" s="1"/>
  <c r="N37" i="51"/>
  <c r="B37" i="51"/>
  <c r="P37" i="51"/>
  <c r="I38" i="51"/>
  <c r="C38" i="51" s="1"/>
  <c r="F38" i="51" s="1"/>
  <c r="N38" i="51"/>
  <c r="B38" i="51"/>
  <c r="K38" i="51"/>
  <c r="E38" i="51" s="1"/>
  <c r="D38" i="51" s="1"/>
  <c r="P38" i="51"/>
  <c r="I39" i="51"/>
  <c r="N39" i="51"/>
  <c r="B39" i="51"/>
  <c r="P39" i="51"/>
  <c r="N40" i="51"/>
  <c r="K40" i="51"/>
  <c r="P40" i="51"/>
  <c r="E40" i="51"/>
  <c r="D40" i="51" s="1"/>
  <c r="I41" i="51"/>
  <c r="N41" i="51"/>
  <c r="B41" i="51"/>
  <c r="K41" i="51"/>
  <c r="P41" i="51"/>
  <c r="N42" i="51"/>
  <c r="B42" i="51"/>
  <c r="K42" i="51"/>
  <c r="P42" i="51"/>
  <c r="E42" i="51"/>
  <c r="D42" i="51"/>
  <c r="I43" i="51"/>
  <c r="N43" i="51"/>
  <c r="C43" i="51"/>
  <c r="B43" i="51"/>
  <c r="K43" i="51"/>
  <c r="P43" i="51"/>
  <c r="E43" i="51"/>
  <c r="D43" i="51" s="1"/>
  <c r="I44" i="51"/>
  <c r="N44" i="51"/>
  <c r="C44" i="51"/>
  <c r="K44" i="51"/>
  <c r="P44" i="51"/>
  <c r="E44" i="51"/>
  <c r="D44" i="51" s="1"/>
  <c r="I45" i="51"/>
  <c r="N45" i="51"/>
  <c r="B45" i="51"/>
  <c r="P45" i="51"/>
  <c r="I46" i="51"/>
  <c r="C46" i="51" s="1"/>
  <c r="F46" i="51" s="1"/>
  <c r="N46" i="51"/>
  <c r="B46" i="51"/>
  <c r="K46" i="51"/>
  <c r="E46" i="51" s="1"/>
  <c r="D46" i="51" s="1"/>
  <c r="P46" i="51"/>
  <c r="I47" i="51"/>
  <c r="N47" i="51"/>
  <c r="C47" i="51"/>
  <c r="B47" i="51"/>
  <c r="P47" i="51"/>
  <c r="N48" i="51"/>
  <c r="K48" i="51"/>
  <c r="P48" i="51"/>
  <c r="I49" i="51"/>
  <c r="N49" i="51"/>
  <c r="B49" i="51"/>
  <c r="K49" i="51"/>
  <c r="P49" i="51"/>
  <c r="N50" i="51"/>
  <c r="B50" i="51"/>
  <c r="K50" i="51"/>
  <c r="P50" i="51"/>
  <c r="E50" i="51"/>
  <c r="D50" i="51" s="1"/>
  <c r="I51" i="51"/>
  <c r="N51" i="51"/>
  <c r="B51" i="51"/>
  <c r="K51" i="51"/>
  <c r="P51" i="51"/>
  <c r="I52" i="51"/>
  <c r="C52" i="51" s="1"/>
  <c r="N52" i="51"/>
  <c r="K52" i="51"/>
  <c r="P52" i="51"/>
  <c r="E52" i="51"/>
  <c r="D52" i="51" s="1"/>
  <c r="I53" i="51"/>
  <c r="N53" i="51"/>
  <c r="B53" i="51"/>
  <c r="P53" i="51"/>
  <c r="I54" i="51"/>
  <c r="N54" i="51"/>
  <c r="C54" i="51"/>
  <c r="F54" i="51" s="1"/>
  <c r="B54" i="51"/>
  <c r="K54" i="51"/>
  <c r="P54" i="51"/>
  <c r="E54" i="51"/>
  <c r="D54" i="51"/>
  <c r="I55" i="51"/>
  <c r="N55" i="51"/>
  <c r="C55" i="51"/>
  <c r="B55" i="51"/>
  <c r="P55" i="51"/>
  <c r="N56" i="51"/>
  <c r="B56" i="51"/>
  <c r="K56" i="51"/>
  <c r="P56" i="51"/>
  <c r="E56" i="51"/>
  <c r="D56" i="51" s="1"/>
  <c r="I57" i="51"/>
  <c r="N57" i="51"/>
  <c r="B57" i="51"/>
  <c r="K57" i="51"/>
  <c r="E57" i="51" s="1"/>
  <c r="D57" i="51" s="1"/>
  <c r="P57" i="51"/>
  <c r="N58" i="51"/>
  <c r="B58" i="51"/>
  <c r="K58" i="51"/>
  <c r="E58" i="51" s="1"/>
  <c r="D58" i="51" s="1"/>
  <c r="P58" i="51"/>
  <c r="I59" i="51"/>
  <c r="N59" i="51"/>
  <c r="C59" i="51"/>
  <c r="B59" i="51"/>
  <c r="K59" i="51"/>
  <c r="P59" i="51"/>
  <c r="E59" i="51"/>
  <c r="D59" i="51"/>
  <c r="I60" i="51"/>
  <c r="N60" i="51"/>
  <c r="C60" i="51"/>
  <c r="B60" i="51"/>
  <c r="K60" i="51"/>
  <c r="P60" i="51"/>
  <c r="E60" i="51"/>
  <c r="D60" i="51" s="1"/>
  <c r="F60" i="51"/>
  <c r="I61" i="51"/>
  <c r="N61" i="51"/>
  <c r="B61" i="51"/>
  <c r="P61" i="51"/>
  <c r="I62" i="51"/>
  <c r="C62" i="51" s="1"/>
  <c r="F62" i="51" s="1"/>
  <c r="N62" i="51"/>
  <c r="B62" i="51"/>
  <c r="K62" i="51"/>
  <c r="E62" i="51" s="1"/>
  <c r="D62" i="51" s="1"/>
  <c r="P62" i="51"/>
  <c r="I63" i="51"/>
  <c r="N63" i="51"/>
  <c r="C63" i="51"/>
  <c r="B63" i="51"/>
  <c r="K63" i="51"/>
  <c r="P63" i="51"/>
  <c r="E63" i="51"/>
  <c r="D63" i="51"/>
  <c r="I64" i="51"/>
  <c r="N64" i="51"/>
  <c r="C64" i="51"/>
  <c r="B64" i="51"/>
  <c r="K64" i="51"/>
  <c r="P64" i="51"/>
  <c r="E64" i="51"/>
  <c r="D64" i="51" s="1"/>
  <c r="F64" i="51"/>
  <c r="I65" i="51"/>
  <c r="N65" i="51"/>
  <c r="B65" i="51"/>
  <c r="K65" i="51"/>
  <c r="E65" i="51" s="1"/>
  <c r="D65" i="51" s="1"/>
  <c r="P65" i="51"/>
  <c r="I66" i="51"/>
  <c r="C66" i="51" s="1"/>
  <c r="N66" i="51"/>
  <c r="B66" i="51"/>
  <c r="K66" i="51"/>
  <c r="E66" i="51" s="1"/>
  <c r="D66" i="51" s="1"/>
  <c r="F66" i="51" s="1"/>
  <c r="P66" i="51"/>
  <c r="I67" i="51"/>
  <c r="N67" i="51"/>
  <c r="C67" i="51"/>
  <c r="B67" i="51"/>
  <c r="K67" i="51"/>
  <c r="P67" i="51"/>
  <c r="E67" i="51"/>
  <c r="D67" i="51"/>
  <c r="I68" i="51"/>
  <c r="N68" i="51"/>
  <c r="C68" i="51"/>
  <c r="B68" i="51"/>
  <c r="K68" i="51"/>
  <c r="P68" i="51"/>
  <c r="E68" i="51"/>
  <c r="D68" i="51" s="1"/>
  <c r="F68" i="51"/>
  <c r="I69" i="51"/>
  <c r="N69" i="51"/>
  <c r="B69" i="51"/>
  <c r="K69" i="51"/>
  <c r="E69" i="51" s="1"/>
  <c r="D69" i="51" s="1"/>
  <c r="P69" i="51"/>
  <c r="I70" i="51"/>
  <c r="C70" i="51" s="1"/>
  <c r="F70" i="51" s="1"/>
  <c r="N70" i="51"/>
  <c r="B70" i="51"/>
  <c r="K70" i="51"/>
  <c r="E70" i="51" s="1"/>
  <c r="D70" i="51" s="1"/>
  <c r="P70" i="51"/>
  <c r="I71" i="51"/>
  <c r="N71" i="51"/>
  <c r="C71" i="51"/>
  <c r="B71" i="51"/>
  <c r="K71" i="51"/>
  <c r="P71" i="51"/>
  <c r="E71" i="51"/>
  <c r="D71" i="51"/>
  <c r="I72" i="51"/>
  <c r="N72" i="51"/>
  <c r="C72" i="51"/>
  <c r="F72" i="51" s="1"/>
  <c r="B72" i="51"/>
  <c r="K72" i="51"/>
  <c r="P72" i="51"/>
  <c r="E72" i="51"/>
  <c r="D72" i="51"/>
  <c r="I73" i="51"/>
  <c r="N73" i="51"/>
  <c r="C73" i="51"/>
  <c r="B73" i="51"/>
  <c r="K73" i="51"/>
  <c r="P73" i="51"/>
  <c r="E73" i="51"/>
  <c r="D73" i="51" s="1"/>
  <c r="I74" i="51"/>
  <c r="N74" i="51"/>
  <c r="B74" i="51"/>
  <c r="K74" i="51"/>
  <c r="E74" i="51" s="1"/>
  <c r="D74" i="51" s="1"/>
  <c r="P74" i="51"/>
  <c r="I75" i="51"/>
  <c r="C75" i="51" s="1"/>
  <c r="F75" i="51" s="1"/>
  <c r="N75" i="51"/>
  <c r="B75" i="51"/>
  <c r="K75" i="51"/>
  <c r="E75" i="51" s="1"/>
  <c r="D75" i="51" s="1"/>
  <c r="P75" i="51"/>
  <c r="I76" i="51"/>
  <c r="N76" i="51"/>
  <c r="C76" i="51"/>
  <c r="F76" i="51" s="1"/>
  <c r="B76" i="51"/>
  <c r="K76" i="51"/>
  <c r="P76" i="51"/>
  <c r="E76" i="51"/>
  <c r="D76" i="51"/>
  <c r="I77" i="51"/>
  <c r="N77" i="51"/>
  <c r="C77" i="51"/>
  <c r="B77" i="51"/>
  <c r="K77" i="51"/>
  <c r="P77" i="51"/>
  <c r="E77" i="51"/>
  <c r="D77" i="51" s="1"/>
  <c r="I78" i="51"/>
  <c r="N78" i="51"/>
  <c r="B78" i="51"/>
  <c r="K78" i="51"/>
  <c r="E78" i="51" s="1"/>
  <c r="D78" i="51" s="1"/>
  <c r="P78" i="51"/>
  <c r="I79" i="51"/>
  <c r="C79" i="51" s="1"/>
  <c r="F79" i="51" s="1"/>
  <c r="N79" i="51"/>
  <c r="B79" i="51"/>
  <c r="K79" i="51"/>
  <c r="E79" i="51" s="1"/>
  <c r="D79" i="51" s="1"/>
  <c r="P79" i="51"/>
  <c r="I80" i="51"/>
  <c r="N80" i="51"/>
  <c r="C80" i="51"/>
  <c r="F80" i="51" s="1"/>
  <c r="B80" i="51"/>
  <c r="K80" i="51"/>
  <c r="P80" i="51"/>
  <c r="E80" i="51"/>
  <c r="D80" i="51"/>
  <c r="I81" i="51"/>
  <c r="N81" i="51"/>
  <c r="C81" i="51"/>
  <c r="B81" i="51"/>
  <c r="K81" i="51"/>
  <c r="P81" i="51"/>
  <c r="E81" i="51"/>
  <c r="D81" i="51" s="1"/>
  <c r="I82" i="51"/>
  <c r="N82" i="51"/>
  <c r="B82" i="51"/>
  <c r="K82" i="51"/>
  <c r="E82" i="51" s="1"/>
  <c r="D82" i="51" s="1"/>
  <c r="P82" i="51"/>
  <c r="I83" i="51"/>
  <c r="C83" i="51" s="1"/>
  <c r="F83" i="51" s="1"/>
  <c r="N83" i="51"/>
  <c r="B83" i="51"/>
  <c r="K83" i="51"/>
  <c r="E83" i="51" s="1"/>
  <c r="D83" i="51" s="1"/>
  <c r="P83" i="51"/>
  <c r="I84" i="51"/>
  <c r="N84" i="51"/>
  <c r="C84" i="51"/>
  <c r="F84" i="51" s="1"/>
  <c r="B84" i="51"/>
  <c r="K84" i="51"/>
  <c r="P84" i="51"/>
  <c r="E84" i="51"/>
  <c r="D84" i="51"/>
  <c r="I85" i="51"/>
  <c r="N85" i="51"/>
  <c r="C85" i="51"/>
  <c r="B85" i="51"/>
  <c r="K85" i="51"/>
  <c r="P85" i="51"/>
  <c r="E85" i="51"/>
  <c r="D85" i="51" s="1"/>
  <c r="I86" i="51"/>
  <c r="N86" i="51"/>
  <c r="B86" i="51"/>
  <c r="K86" i="51"/>
  <c r="E86" i="51" s="1"/>
  <c r="D86" i="51" s="1"/>
  <c r="P86" i="51"/>
  <c r="I87" i="51"/>
  <c r="C87" i="51" s="1"/>
  <c r="F87" i="51" s="1"/>
  <c r="N87" i="51"/>
  <c r="B87" i="51"/>
  <c r="K87" i="51"/>
  <c r="E87" i="51" s="1"/>
  <c r="D87" i="51" s="1"/>
  <c r="P87" i="51"/>
  <c r="I88" i="51"/>
  <c r="N88" i="51"/>
  <c r="C88" i="51"/>
  <c r="F88" i="51" s="1"/>
  <c r="B88" i="51"/>
  <c r="K88" i="51"/>
  <c r="P88" i="51"/>
  <c r="E88" i="51"/>
  <c r="D88" i="51"/>
  <c r="I89" i="51"/>
  <c r="N89" i="51"/>
  <c r="C89" i="51"/>
  <c r="B89" i="51"/>
  <c r="K89" i="51"/>
  <c r="P89" i="51"/>
  <c r="E89" i="51"/>
  <c r="D89" i="51" s="1"/>
  <c r="I90" i="51"/>
  <c r="N90" i="51"/>
  <c r="B90" i="51"/>
  <c r="K90" i="51"/>
  <c r="E90" i="51" s="1"/>
  <c r="D90" i="51" s="1"/>
  <c r="P90" i="51"/>
  <c r="I91" i="51"/>
  <c r="C91" i="51" s="1"/>
  <c r="F91" i="51" s="1"/>
  <c r="N91" i="51"/>
  <c r="B91" i="51"/>
  <c r="K91" i="51"/>
  <c r="E91" i="51" s="1"/>
  <c r="D91" i="51" s="1"/>
  <c r="P91" i="51"/>
  <c r="I92" i="51"/>
  <c r="N92" i="51"/>
  <c r="C92" i="51"/>
  <c r="F92" i="51" s="1"/>
  <c r="B92" i="51"/>
  <c r="K92" i="51"/>
  <c r="P92" i="51"/>
  <c r="E92" i="51"/>
  <c r="D92" i="51"/>
  <c r="I93" i="51"/>
  <c r="N93" i="51"/>
  <c r="C93" i="51"/>
  <c r="B93" i="51"/>
  <c r="K93" i="51"/>
  <c r="P93" i="51"/>
  <c r="E93" i="51"/>
  <c r="D93" i="51" s="1"/>
  <c r="I94" i="51"/>
  <c r="N94" i="51"/>
  <c r="B94" i="51"/>
  <c r="K94" i="51"/>
  <c r="E94" i="51" s="1"/>
  <c r="D94" i="51" s="1"/>
  <c r="P94" i="51"/>
  <c r="I95" i="51"/>
  <c r="C95" i="51" s="1"/>
  <c r="F95" i="51" s="1"/>
  <c r="N95" i="51"/>
  <c r="B95" i="51"/>
  <c r="K95" i="51"/>
  <c r="E95" i="51" s="1"/>
  <c r="D95" i="51" s="1"/>
  <c r="P95" i="51"/>
  <c r="I96" i="51"/>
  <c r="N96" i="51"/>
  <c r="C96" i="51"/>
  <c r="F96" i="51" s="1"/>
  <c r="B96" i="51"/>
  <c r="K96" i="51"/>
  <c r="P96" i="51"/>
  <c r="E96" i="51"/>
  <c r="D96" i="51"/>
  <c r="I97" i="51"/>
  <c r="N97" i="51"/>
  <c r="C97" i="51"/>
  <c r="B97" i="51"/>
  <c r="K97" i="51"/>
  <c r="P97" i="51"/>
  <c r="E97" i="51"/>
  <c r="D97" i="51" s="1"/>
  <c r="I98" i="51"/>
  <c r="N98" i="51"/>
  <c r="B98" i="51"/>
  <c r="K98" i="51"/>
  <c r="E98" i="51" s="1"/>
  <c r="D98" i="51" s="1"/>
  <c r="P98" i="51"/>
  <c r="I99" i="51"/>
  <c r="C99" i="51" s="1"/>
  <c r="F99" i="51" s="1"/>
  <c r="N99" i="51"/>
  <c r="B99" i="51"/>
  <c r="K99" i="51"/>
  <c r="E99" i="51" s="1"/>
  <c r="D99" i="51" s="1"/>
  <c r="P99" i="51"/>
  <c r="I100" i="51"/>
  <c r="N100" i="51"/>
  <c r="C100" i="51"/>
  <c r="F100" i="51" s="1"/>
  <c r="B100" i="51"/>
  <c r="K100" i="51"/>
  <c r="P100" i="51"/>
  <c r="E100" i="51"/>
  <c r="D100" i="51"/>
  <c r="I101" i="51"/>
  <c r="N101" i="51"/>
  <c r="C101" i="51"/>
  <c r="B101" i="51"/>
  <c r="K101" i="51"/>
  <c r="P101" i="51"/>
  <c r="E101" i="51"/>
  <c r="D101" i="51" s="1"/>
  <c r="I102" i="51"/>
  <c r="N102" i="51"/>
  <c r="B102" i="51"/>
  <c r="K102" i="51"/>
  <c r="E102" i="51" s="1"/>
  <c r="D102" i="51" s="1"/>
  <c r="P102" i="51"/>
  <c r="I103" i="51"/>
  <c r="C103" i="51" s="1"/>
  <c r="F103" i="51" s="1"/>
  <c r="N103" i="51"/>
  <c r="B103" i="51"/>
  <c r="K103" i="51"/>
  <c r="E103" i="51" s="1"/>
  <c r="D103" i="51" s="1"/>
  <c r="P103" i="51"/>
  <c r="I104" i="51"/>
  <c r="N104" i="51"/>
  <c r="C104" i="51"/>
  <c r="F104" i="51" s="1"/>
  <c r="B104" i="51"/>
  <c r="K104" i="51"/>
  <c r="P104" i="51"/>
  <c r="E104" i="51"/>
  <c r="D104" i="51"/>
  <c r="I105" i="51"/>
  <c r="N105" i="51"/>
  <c r="C105" i="51"/>
  <c r="B105" i="51"/>
  <c r="K105" i="51"/>
  <c r="P105" i="51"/>
  <c r="E105" i="51"/>
  <c r="D105" i="51" s="1"/>
  <c r="I106" i="51"/>
  <c r="N106" i="51"/>
  <c r="B106" i="51"/>
  <c r="K106" i="51"/>
  <c r="E106" i="51" s="1"/>
  <c r="D106" i="51" s="1"/>
  <c r="P106" i="51"/>
  <c r="I107" i="51"/>
  <c r="C107" i="51" s="1"/>
  <c r="F107" i="51" s="1"/>
  <c r="N107" i="51"/>
  <c r="B107" i="51"/>
  <c r="K107" i="51"/>
  <c r="E107" i="51" s="1"/>
  <c r="D107" i="51" s="1"/>
  <c r="P107" i="51"/>
  <c r="I108" i="51"/>
  <c r="N108" i="51"/>
  <c r="C108" i="51"/>
  <c r="F108" i="51" s="1"/>
  <c r="B108" i="51"/>
  <c r="K108" i="51"/>
  <c r="P108" i="51"/>
  <c r="E108" i="51"/>
  <c r="D108" i="51"/>
  <c r="I109" i="51"/>
  <c r="N109" i="51"/>
  <c r="C109" i="51"/>
  <c r="B109" i="51"/>
  <c r="K109" i="51"/>
  <c r="P109" i="51"/>
  <c r="E109" i="51"/>
  <c r="D109" i="51" s="1"/>
  <c r="I110" i="51"/>
  <c r="N110" i="51"/>
  <c r="B110" i="51"/>
  <c r="K110" i="51"/>
  <c r="E110" i="51" s="1"/>
  <c r="D110" i="51" s="1"/>
  <c r="P110" i="51"/>
  <c r="I111" i="51"/>
  <c r="C111" i="51" s="1"/>
  <c r="F111" i="51" s="1"/>
  <c r="N111" i="51"/>
  <c r="B111" i="51"/>
  <c r="K111" i="51"/>
  <c r="E111" i="51" s="1"/>
  <c r="D111" i="51" s="1"/>
  <c r="P111" i="51"/>
  <c r="I112" i="51"/>
  <c r="N112" i="51"/>
  <c r="C112" i="51"/>
  <c r="F112" i="51" s="1"/>
  <c r="B112" i="51"/>
  <c r="K112" i="51"/>
  <c r="P112" i="51"/>
  <c r="E112" i="51"/>
  <c r="D112" i="51"/>
  <c r="I113" i="51"/>
  <c r="N113" i="51"/>
  <c r="C113" i="51"/>
  <c r="B113" i="51"/>
  <c r="K113" i="51"/>
  <c r="P113" i="51"/>
  <c r="E113" i="51"/>
  <c r="D113" i="51" s="1"/>
  <c r="I114" i="51"/>
  <c r="N114" i="51"/>
  <c r="B114" i="51"/>
  <c r="K114" i="51"/>
  <c r="E114" i="51" s="1"/>
  <c r="D114" i="51" s="1"/>
  <c r="P114" i="51"/>
  <c r="I115" i="51"/>
  <c r="C115" i="51" s="1"/>
  <c r="F115" i="51" s="1"/>
  <c r="N115" i="51"/>
  <c r="B115" i="51"/>
  <c r="K115" i="51"/>
  <c r="E115" i="51" s="1"/>
  <c r="D115" i="51" s="1"/>
  <c r="P115" i="51"/>
  <c r="I116" i="51"/>
  <c r="N116" i="51"/>
  <c r="C116" i="51"/>
  <c r="F116" i="51" s="1"/>
  <c r="B116" i="51"/>
  <c r="K116" i="51"/>
  <c r="P116" i="51"/>
  <c r="E116" i="51"/>
  <c r="D116" i="51"/>
  <c r="I117" i="51"/>
  <c r="N117" i="51"/>
  <c r="C117" i="51"/>
  <c r="B117" i="51"/>
  <c r="K117" i="51"/>
  <c r="P117" i="51"/>
  <c r="E117" i="51"/>
  <c r="D117" i="51" s="1"/>
  <c r="I118" i="51"/>
  <c r="N118" i="51"/>
  <c r="B118" i="51"/>
  <c r="K118" i="51"/>
  <c r="E118" i="51" s="1"/>
  <c r="D118" i="51" s="1"/>
  <c r="P118" i="51"/>
  <c r="I119" i="51"/>
  <c r="C119" i="51" s="1"/>
  <c r="F119" i="51" s="1"/>
  <c r="N119" i="51"/>
  <c r="B119" i="51"/>
  <c r="K119" i="51"/>
  <c r="E119" i="51" s="1"/>
  <c r="D119" i="51" s="1"/>
  <c r="P119" i="51"/>
  <c r="I120" i="51"/>
  <c r="N120" i="51"/>
  <c r="C120" i="51"/>
  <c r="F120" i="51" s="1"/>
  <c r="B120" i="51"/>
  <c r="K120" i="51"/>
  <c r="P120" i="51"/>
  <c r="E120" i="51"/>
  <c r="D120" i="51"/>
  <c r="I121" i="51"/>
  <c r="N121" i="51"/>
  <c r="C121" i="51"/>
  <c r="B121" i="51"/>
  <c r="K121" i="51"/>
  <c r="P121" i="51"/>
  <c r="E121" i="51"/>
  <c r="D121" i="51" s="1"/>
  <c r="I122" i="51"/>
  <c r="N122" i="51"/>
  <c r="B122" i="51"/>
  <c r="K122" i="51"/>
  <c r="E122" i="51" s="1"/>
  <c r="D122" i="51" s="1"/>
  <c r="P122" i="51"/>
  <c r="I123" i="51"/>
  <c r="C123" i="51" s="1"/>
  <c r="F123" i="51" s="1"/>
  <c r="N123" i="51"/>
  <c r="B123" i="51"/>
  <c r="K123" i="51"/>
  <c r="E123" i="51" s="1"/>
  <c r="D123" i="51" s="1"/>
  <c r="P123" i="51"/>
  <c r="I124" i="51"/>
  <c r="N124" i="51"/>
  <c r="C124" i="51"/>
  <c r="F124" i="51" s="1"/>
  <c r="B124" i="51"/>
  <c r="K124" i="51"/>
  <c r="P124" i="51"/>
  <c r="E124" i="51"/>
  <c r="D124" i="51"/>
  <c r="I125" i="51"/>
  <c r="N125" i="51"/>
  <c r="C125" i="51"/>
  <c r="B125" i="51"/>
  <c r="K125" i="51"/>
  <c r="P125" i="51"/>
  <c r="E125" i="51"/>
  <c r="D125" i="51" s="1"/>
  <c r="I126" i="51"/>
  <c r="N126" i="51"/>
  <c r="B126" i="51"/>
  <c r="K126" i="51"/>
  <c r="E126" i="51" s="1"/>
  <c r="D126" i="51" s="1"/>
  <c r="P126" i="51"/>
  <c r="I127" i="51"/>
  <c r="C127" i="51" s="1"/>
  <c r="F127" i="51" s="1"/>
  <c r="N127" i="51"/>
  <c r="B127" i="51"/>
  <c r="K127" i="51"/>
  <c r="E127" i="51" s="1"/>
  <c r="D127" i="51" s="1"/>
  <c r="P127" i="51"/>
  <c r="I128" i="51"/>
  <c r="N128" i="51"/>
  <c r="C128" i="51"/>
  <c r="F128" i="51" s="1"/>
  <c r="B128" i="51"/>
  <c r="K128" i="51"/>
  <c r="P128" i="51"/>
  <c r="E128" i="51"/>
  <c r="D128" i="51"/>
  <c r="I129" i="51"/>
  <c r="N129" i="51"/>
  <c r="C129" i="51"/>
  <c r="B129" i="51"/>
  <c r="K129" i="51"/>
  <c r="P129" i="51"/>
  <c r="E129" i="51"/>
  <c r="D129" i="51" s="1"/>
  <c r="I130" i="51"/>
  <c r="N130" i="51"/>
  <c r="B130" i="51"/>
  <c r="K130" i="51"/>
  <c r="E130" i="51" s="1"/>
  <c r="D130" i="51" s="1"/>
  <c r="P130" i="51"/>
  <c r="I131" i="51"/>
  <c r="C131" i="51" s="1"/>
  <c r="F131" i="51" s="1"/>
  <c r="N131" i="51"/>
  <c r="B131" i="51"/>
  <c r="K131" i="51"/>
  <c r="E131" i="51" s="1"/>
  <c r="D131" i="51" s="1"/>
  <c r="P131" i="51"/>
  <c r="I132" i="51"/>
  <c r="N132" i="51"/>
  <c r="C132" i="51"/>
  <c r="F132" i="51" s="1"/>
  <c r="B132" i="51"/>
  <c r="K132" i="51"/>
  <c r="P132" i="51"/>
  <c r="E132" i="51"/>
  <c r="D132" i="51"/>
  <c r="I133" i="51"/>
  <c r="N133" i="51"/>
  <c r="C133" i="51"/>
  <c r="B133" i="51"/>
  <c r="K133" i="51"/>
  <c r="P133" i="51"/>
  <c r="E133" i="51"/>
  <c r="D133" i="51" s="1"/>
  <c r="I134" i="51"/>
  <c r="N134" i="51"/>
  <c r="B134" i="51"/>
  <c r="K134" i="51"/>
  <c r="E134" i="51" s="1"/>
  <c r="D134" i="51" s="1"/>
  <c r="P134" i="51"/>
  <c r="I135" i="51"/>
  <c r="C135" i="51" s="1"/>
  <c r="F135" i="51" s="1"/>
  <c r="N135" i="51"/>
  <c r="B135" i="51"/>
  <c r="K135" i="51"/>
  <c r="E135" i="51" s="1"/>
  <c r="D135" i="51" s="1"/>
  <c r="P135" i="51"/>
  <c r="I136" i="51"/>
  <c r="N136" i="51"/>
  <c r="C136" i="51"/>
  <c r="F136" i="51" s="1"/>
  <c r="B136" i="51"/>
  <c r="K136" i="51"/>
  <c r="P136" i="51"/>
  <c r="E136" i="51"/>
  <c r="D136" i="51"/>
  <c r="I137" i="51"/>
  <c r="N137" i="51"/>
  <c r="C137" i="51"/>
  <c r="B137" i="51"/>
  <c r="K137" i="51"/>
  <c r="P137" i="51"/>
  <c r="E137" i="51"/>
  <c r="D137" i="51" s="1"/>
  <c r="I138" i="51"/>
  <c r="N138" i="51"/>
  <c r="B138" i="51"/>
  <c r="K138" i="51"/>
  <c r="E138" i="51" s="1"/>
  <c r="D138" i="51" s="1"/>
  <c r="P138" i="51"/>
  <c r="I139" i="51"/>
  <c r="C139" i="51" s="1"/>
  <c r="F139" i="51" s="1"/>
  <c r="N139" i="51"/>
  <c r="B139" i="51"/>
  <c r="K139" i="51"/>
  <c r="E139" i="51" s="1"/>
  <c r="D139" i="51" s="1"/>
  <c r="P139" i="51"/>
  <c r="I140" i="51"/>
  <c r="N140" i="51"/>
  <c r="C140" i="51"/>
  <c r="F140" i="51" s="1"/>
  <c r="B140" i="51"/>
  <c r="K140" i="51"/>
  <c r="P140" i="51"/>
  <c r="E140" i="51"/>
  <c r="D140" i="51"/>
  <c r="I141" i="51"/>
  <c r="N141" i="51"/>
  <c r="C141" i="51"/>
  <c r="B141" i="51"/>
  <c r="K141" i="51"/>
  <c r="P141" i="51"/>
  <c r="E141" i="51"/>
  <c r="D141" i="51" s="1"/>
  <c r="I142" i="51"/>
  <c r="N142" i="51"/>
  <c r="B142" i="51"/>
  <c r="K142" i="51"/>
  <c r="E142" i="51" s="1"/>
  <c r="D142" i="51" s="1"/>
  <c r="P142" i="51"/>
  <c r="I143" i="51"/>
  <c r="C143" i="51" s="1"/>
  <c r="F143" i="51" s="1"/>
  <c r="N143" i="51"/>
  <c r="B143" i="51"/>
  <c r="K143" i="51"/>
  <c r="E143" i="51" s="1"/>
  <c r="D143" i="51" s="1"/>
  <c r="P143" i="51"/>
  <c r="I144" i="51"/>
  <c r="N144" i="51"/>
  <c r="C144" i="51"/>
  <c r="F144" i="51" s="1"/>
  <c r="B144" i="51"/>
  <c r="K144" i="51"/>
  <c r="P144" i="51"/>
  <c r="E144" i="51"/>
  <c r="D144" i="51"/>
  <c r="I145" i="51"/>
  <c r="N145" i="51"/>
  <c r="C145" i="51"/>
  <c r="B145" i="51"/>
  <c r="K145" i="51"/>
  <c r="P145" i="51"/>
  <c r="E145" i="51"/>
  <c r="D145" i="51" s="1"/>
  <c r="I146" i="51"/>
  <c r="N146" i="51"/>
  <c r="B146" i="51"/>
  <c r="K146" i="51"/>
  <c r="E146" i="51" s="1"/>
  <c r="D146" i="51" s="1"/>
  <c r="P146" i="51"/>
  <c r="I147" i="51"/>
  <c r="C147" i="51" s="1"/>
  <c r="F147" i="51" s="1"/>
  <c r="N147" i="51"/>
  <c r="B147" i="51"/>
  <c r="K147" i="51"/>
  <c r="E147" i="51" s="1"/>
  <c r="D147" i="51" s="1"/>
  <c r="P147" i="51"/>
  <c r="I148" i="51"/>
  <c r="N148" i="51"/>
  <c r="C148" i="51"/>
  <c r="F148" i="51" s="1"/>
  <c r="B148" i="51"/>
  <c r="K148" i="51"/>
  <c r="P148" i="51"/>
  <c r="E148" i="51"/>
  <c r="D148" i="51"/>
  <c r="I149" i="51"/>
  <c r="N149" i="51"/>
  <c r="C149" i="51"/>
  <c r="B149" i="51"/>
  <c r="K149" i="51"/>
  <c r="P149" i="51"/>
  <c r="E149" i="51"/>
  <c r="D149" i="51" s="1"/>
  <c r="I150" i="51"/>
  <c r="N150" i="51"/>
  <c r="B150" i="51"/>
  <c r="K150" i="51"/>
  <c r="E150" i="51" s="1"/>
  <c r="D150" i="51" s="1"/>
  <c r="P150" i="51"/>
  <c r="I151" i="51"/>
  <c r="C151" i="51" s="1"/>
  <c r="F151" i="51" s="1"/>
  <c r="N151" i="51"/>
  <c r="B151" i="51"/>
  <c r="K151" i="51"/>
  <c r="E151" i="51" s="1"/>
  <c r="D151" i="51" s="1"/>
  <c r="P151" i="51"/>
  <c r="I152" i="51"/>
  <c r="N152" i="51"/>
  <c r="C152" i="51"/>
  <c r="F152" i="51" s="1"/>
  <c r="B152" i="51"/>
  <c r="K152" i="51"/>
  <c r="P152" i="51"/>
  <c r="E152" i="51"/>
  <c r="D152" i="51"/>
  <c r="I153" i="51"/>
  <c r="N153" i="51"/>
  <c r="C153" i="51"/>
  <c r="B153" i="51"/>
  <c r="K153" i="51"/>
  <c r="P153" i="51"/>
  <c r="E153" i="51"/>
  <c r="D153" i="51" s="1"/>
  <c r="I154" i="51"/>
  <c r="N154" i="51"/>
  <c r="B154" i="51"/>
  <c r="K154" i="51"/>
  <c r="E154" i="51" s="1"/>
  <c r="D154" i="51" s="1"/>
  <c r="P154" i="51"/>
  <c r="I155" i="51"/>
  <c r="C155" i="51" s="1"/>
  <c r="F155" i="51" s="1"/>
  <c r="N155" i="51"/>
  <c r="B155" i="51"/>
  <c r="K155" i="51"/>
  <c r="E155" i="51" s="1"/>
  <c r="D155" i="51" s="1"/>
  <c r="P155" i="51"/>
  <c r="I156" i="51"/>
  <c r="N156" i="51"/>
  <c r="C156" i="51"/>
  <c r="F156" i="51" s="1"/>
  <c r="B156" i="51"/>
  <c r="K156" i="51"/>
  <c r="P156" i="51"/>
  <c r="E156" i="51"/>
  <c r="D156" i="51"/>
  <c r="I157" i="51"/>
  <c r="N157" i="51"/>
  <c r="C157" i="51"/>
  <c r="B157" i="51"/>
  <c r="K157" i="51"/>
  <c r="P157" i="51"/>
  <c r="E157" i="51"/>
  <c r="D157" i="51" s="1"/>
  <c r="I158" i="51"/>
  <c r="N158" i="51"/>
  <c r="B158" i="51"/>
  <c r="K158" i="51"/>
  <c r="E158" i="51" s="1"/>
  <c r="D158" i="51" s="1"/>
  <c r="P158" i="51"/>
  <c r="I159" i="51"/>
  <c r="C159" i="51" s="1"/>
  <c r="F159" i="51" s="1"/>
  <c r="N159" i="51"/>
  <c r="B159" i="51"/>
  <c r="K159" i="51"/>
  <c r="E159" i="51" s="1"/>
  <c r="D159" i="51" s="1"/>
  <c r="P159" i="51"/>
  <c r="I160" i="51"/>
  <c r="N160" i="51"/>
  <c r="C160" i="51"/>
  <c r="F160" i="51" s="1"/>
  <c r="B160" i="51"/>
  <c r="K160" i="51"/>
  <c r="P160" i="51"/>
  <c r="E160" i="51"/>
  <c r="D160" i="51"/>
  <c r="I161" i="51"/>
  <c r="N161" i="51"/>
  <c r="C161" i="51"/>
  <c r="B161" i="51"/>
  <c r="K161" i="51"/>
  <c r="P161" i="51"/>
  <c r="E161" i="51"/>
  <c r="D161" i="51" s="1"/>
  <c r="I162" i="51"/>
  <c r="N162" i="51"/>
  <c r="B162" i="51"/>
  <c r="K162" i="51"/>
  <c r="E162" i="51" s="1"/>
  <c r="D162" i="51" s="1"/>
  <c r="P162" i="51"/>
  <c r="I163" i="51"/>
  <c r="C163" i="51" s="1"/>
  <c r="F163" i="51" s="1"/>
  <c r="N163" i="51"/>
  <c r="B163" i="51"/>
  <c r="K163" i="51"/>
  <c r="E163" i="51" s="1"/>
  <c r="D163" i="51" s="1"/>
  <c r="P163" i="51"/>
  <c r="I164" i="51"/>
  <c r="N164" i="51"/>
  <c r="C164" i="51"/>
  <c r="F164" i="51" s="1"/>
  <c r="B164" i="51"/>
  <c r="K164" i="51"/>
  <c r="P164" i="51"/>
  <c r="E164" i="51"/>
  <c r="D164" i="51"/>
  <c r="I165" i="51"/>
  <c r="N165" i="51"/>
  <c r="C165" i="51"/>
  <c r="B165" i="51"/>
  <c r="K165" i="51"/>
  <c r="P165" i="51"/>
  <c r="E165" i="51"/>
  <c r="D165" i="51" s="1"/>
  <c r="I166" i="51"/>
  <c r="N166" i="51"/>
  <c r="B166" i="51"/>
  <c r="K166" i="51"/>
  <c r="E166" i="51" s="1"/>
  <c r="D166" i="51" s="1"/>
  <c r="P166" i="51"/>
  <c r="I167" i="51"/>
  <c r="C167" i="51" s="1"/>
  <c r="F167" i="51" s="1"/>
  <c r="N167" i="51"/>
  <c r="B167" i="51"/>
  <c r="K167" i="51"/>
  <c r="E167" i="51" s="1"/>
  <c r="D167" i="51" s="1"/>
  <c r="P167" i="51"/>
  <c r="I168" i="51"/>
  <c r="N168" i="51"/>
  <c r="C168" i="51"/>
  <c r="F168" i="51" s="1"/>
  <c r="B168" i="51"/>
  <c r="K168" i="51"/>
  <c r="P168" i="51"/>
  <c r="E168" i="51"/>
  <c r="D168" i="51"/>
  <c r="I169" i="51"/>
  <c r="N169" i="51"/>
  <c r="C169" i="51"/>
  <c r="B169" i="51"/>
  <c r="K169" i="51"/>
  <c r="P169" i="51"/>
  <c r="E169" i="51"/>
  <c r="D169" i="51" s="1"/>
  <c r="I170" i="51"/>
  <c r="N170" i="51"/>
  <c r="B170" i="51"/>
  <c r="K170" i="51"/>
  <c r="E170" i="51" s="1"/>
  <c r="D170" i="51" s="1"/>
  <c r="P170" i="51"/>
  <c r="I171" i="51"/>
  <c r="C171" i="51" s="1"/>
  <c r="F171" i="51" s="1"/>
  <c r="N171" i="51"/>
  <c r="B171" i="51"/>
  <c r="K171" i="51"/>
  <c r="E171" i="51" s="1"/>
  <c r="D171" i="51" s="1"/>
  <c r="P171" i="51"/>
  <c r="I172" i="51"/>
  <c r="N172" i="51"/>
  <c r="C172" i="51"/>
  <c r="F172" i="51" s="1"/>
  <c r="B172" i="51"/>
  <c r="K172" i="51"/>
  <c r="P172" i="51"/>
  <c r="E172" i="51"/>
  <c r="D172" i="51"/>
  <c r="I173" i="51"/>
  <c r="N173" i="51"/>
  <c r="C173" i="51"/>
  <c r="B173" i="51"/>
  <c r="K173" i="51"/>
  <c r="P173" i="51"/>
  <c r="E173" i="51"/>
  <c r="D173" i="51" s="1"/>
  <c r="I174" i="51"/>
  <c r="N174" i="51"/>
  <c r="B174" i="51"/>
  <c r="K174" i="51"/>
  <c r="E174" i="51" s="1"/>
  <c r="D174" i="51" s="1"/>
  <c r="P174" i="51"/>
  <c r="I175" i="51"/>
  <c r="C175" i="51" s="1"/>
  <c r="F175" i="51" s="1"/>
  <c r="N175" i="51"/>
  <c r="B175" i="51"/>
  <c r="K175" i="51"/>
  <c r="E175" i="51" s="1"/>
  <c r="D175" i="51" s="1"/>
  <c r="P175" i="51"/>
  <c r="I176" i="51"/>
  <c r="N176" i="51"/>
  <c r="C176" i="51"/>
  <c r="F176" i="51" s="1"/>
  <c r="B176" i="51"/>
  <c r="K176" i="51"/>
  <c r="P176" i="51"/>
  <c r="E176" i="51"/>
  <c r="D176" i="51"/>
  <c r="I177" i="51"/>
  <c r="N177" i="51"/>
  <c r="C177" i="51"/>
  <c r="B177" i="51"/>
  <c r="K177" i="51"/>
  <c r="P177" i="51"/>
  <c r="E177" i="51"/>
  <c r="D177" i="51" s="1"/>
  <c r="I178" i="51"/>
  <c r="N178" i="51"/>
  <c r="B178" i="51"/>
  <c r="K178" i="51"/>
  <c r="E178" i="51" s="1"/>
  <c r="D178" i="51" s="1"/>
  <c r="P178" i="51"/>
  <c r="I179" i="51"/>
  <c r="C179" i="51" s="1"/>
  <c r="F179" i="51" s="1"/>
  <c r="N179" i="51"/>
  <c r="B179" i="51"/>
  <c r="K179" i="51"/>
  <c r="E179" i="51" s="1"/>
  <c r="D179" i="51" s="1"/>
  <c r="P179" i="51"/>
  <c r="I180" i="51"/>
  <c r="N180" i="51"/>
  <c r="C180" i="51"/>
  <c r="F180" i="51" s="1"/>
  <c r="B180" i="51"/>
  <c r="K180" i="51"/>
  <c r="P180" i="51"/>
  <c r="E180" i="51"/>
  <c r="D180" i="51"/>
  <c r="I181" i="51"/>
  <c r="N181" i="51"/>
  <c r="C181" i="51"/>
  <c r="B181" i="51"/>
  <c r="K181" i="51"/>
  <c r="P181" i="51"/>
  <c r="E181" i="51"/>
  <c r="D181" i="51" s="1"/>
  <c r="I182" i="51"/>
  <c r="N182" i="51"/>
  <c r="B182" i="51"/>
  <c r="K182" i="51"/>
  <c r="E182" i="51" s="1"/>
  <c r="D182" i="51" s="1"/>
  <c r="P182" i="51"/>
  <c r="I183" i="51"/>
  <c r="C183" i="51" s="1"/>
  <c r="F183" i="51" s="1"/>
  <c r="N183" i="51"/>
  <c r="B183" i="51"/>
  <c r="K183" i="51"/>
  <c r="E183" i="51" s="1"/>
  <c r="D183" i="51" s="1"/>
  <c r="P183" i="51"/>
  <c r="I184" i="51"/>
  <c r="N184" i="51"/>
  <c r="C184" i="51"/>
  <c r="F184" i="51" s="1"/>
  <c r="B184" i="51"/>
  <c r="K184" i="51"/>
  <c r="P184" i="51"/>
  <c r="E184" i="51"/>
  <c r="D184" i="51"/>
  <c r="I185" i="51"/>
  <c r="N185" i="51"/>
  <c r="C185" i="51"/>
  <c r="B185" i="51"/>
  <c r="K185" i="51"/>
  <c r="P185" i="51"/>
  <c r="E185" i="51"/>
  <c r="D185" i="51" s="1"/>
  <c r="I186" i="51"/>
  <c r="N186" i="51"/>
  <c r="B186" i="51"/>
  <c r="K186" i="51"/>
  <c r="E186" i="51" s="1"/>
  <c r="D186" i="51" s="1"/>
  <c r="P186" i="51"/>
  <c r="I187" i="51"/>
  <c r="C187" i="51" s="1"/>
  <c r="F187" i="51" s="1"/>
  <c r="N187" i="51"/>
  <c r="B187" i="51"/>
  <c r="K187" i="51"/>
  <c r="E187" i="51" s="1"/>
  <c r="D187" i="51" s="1"/>
  <c r="P187" i="51"/>
  <c r="I188" i="51"/>
  <c r="N188" i="51"/>
  <c r="C188" i="51" s="1"/>
  <c r="B188" i="51"/>
  <c r="K188" i="51"/>
  <c r="P188" i="51"/>
  <c r="E188" i="51" s="1"/>
  <c r="D188" i="51" s="1"/>
  <c r="I189" i="51"/>
  <c r="N189" i="51"/>
  <c r="C189" i="51"/>
  <c r="B189" i="51"/>
  <c r="K189" i="51"/>
  <c r="P189" i="51"/>
  <c r="E189" i="51"/>
  <c r="D189" i="51" s="1"/>
  <c r="I190" i="51"/>
  <c r="N190" i="51"/>
  <c r="B190" i="51"/>
  <c r="K190" i="51"/>
  <c r="E190" i="51" s="1"/>
  <c r="D190" i="51" s="1"/>
  <c r="P190" i="51"/>
  <c r="I191" i="51"/>
  <c r="C191" i="51" s="1"/>
  <c r="F191" i="51" s="1"/>
  <c r="N191" i="51"/>
  <c r="B191" i="51"/>
  <c r="K191" i="51"/>
  <c r="E191" i="51" s="1"/>
  <c r="D191" i="51" s="1"/>
  <c r="P191" i="51"/>
  <c r="I192" i="51"/>
  <c r="N192" i="51"/>
  <c r="C192" i="51" s="1"/>
  <c r="B192" i="51"/>
  <c r="K192" i="51"/>
  <c r="P192" i="51"/>
  <c r="E192" i="51" s="1"/>
  <c r="D192" i="51" s="1"/>
  <c r="I193" i="51"/>
  <c r="N193" i="51"/>
  <c r="C193" i="51"/>
  <c r="B193" i="51"/>
  <c r="K193" i="51"/>
  <c r="P193" i="51"/>
  <c r="E193" i="51"/>
  <c r="D193" i="51" s="1"/>
  <c r="I194" i="51"/>
  <c r="N194" i="51"/>
  <c r="B194" i="51"/>
  <c r="K194" i="51"/>
  <c r="E194" i="51" s="1"/>
  <c r="D194" i="51" s="1"/>
  <c r="P194" i="51"/>
  <c r="I195" i="51"/>
  <c r="C195" i="51" s="1"/>
  <c r="F195" i="51" s="1"/>
  <c r="N195" i="51"/>
  <c r="B195" i="51"/>
  <c r="K195" i="51"/>
  <c r="E195" i="51" s="1"/>
  <c r="D195" i="51" s="1"/>
  <c r="P195" i="51"/>
  <c r="I196" i="51"/>
  <c r="N196" i="51"/>
  <c r="C196" i="51" s="1"/>
  <c r="B196" i="51"/>
  <c r="K196" i="51"/>
  <c r="P196" i="51"/>
  <c r="E196" i="51" s="1"/>
  <c r="D196" i="51" s="1"/>
  <c r="I197" i="51"/>
  <c r="N197" i="51"/>
  <c r="C197" i="51"/>
  <c r="B197" i="51"/>
  <c r="K197" i="51"/>
  <c r="P197" i="51"/>
  <c r="E197" i="51"/>
  <c r="D197" i="51" s="1"/>
  <c r="I198" i="51"/>
  <c r="N198" i="51"/>
  <c r="B198" i="51"/>
  <c r="K198" i="51"/>
  <c r="E198" i="51" s="1"/>
  <c r="D198" i="51" s="1"/>
  <c r="P198" i="51"/>
  <c r="I199" i="51"/>
  <c r="N199" i="51"/>
  <c r="C199" i="51"/>
  <c r="B199" i="51"/>
  <c r="K199" i="51"/>
  <c r="P199" i="51"/>
  <c r="E199" i="51"/>
  <c r="D199" i="51" s="1"/>
  <c r="F199" i="51"/>
  <c r="I200" i="51"/>
  <c r="N200" i="51"/>
  <c r="C200" i="51" s="1"/>
  <c r="B200" i="51"/>
  <c r="K200" i="51"/>
  <c r="P200" i="51"/>
  <c r="E200" i="51" s="1"/>
  <c r="D200" i="51"/>
  <c r="I201" i="51"/>
  <c r="C201" i="51" s="1"/>
  <c r="N201" i="51"/>
  <c r="B201" i="51"/>
  <c r="K201" i="51"/>
  <c r="E201" i="51" s="1"/>
  <c r="D201" i="51" s="1"/>
  <c r="P201" i="51"/>
  <c r="I202" i="51"/>
  <c r="N202" i="51"/>
  <c r="B202" i="51"/>
  <c r="K202" i="51"/>
  <c r="E202" i="51" s="1"/>
  <c r="D202" i="51" s="1"/>
  <c r="P202" i="51"/>
  <c r="I203" i="51"/>
  <c r="N203" i="51"/>
  <c r="C203" i="51"/>
  <c r="B203" i="51"/>
  <c r="K203" i="51"/>
  <c r="P203" i="51"/>
  <c r="E203" i="51"/>
  <c r="D203" i="51" s="1"/>
  <c r="F203" i="51"/>
  <c r="I204" i="51"/>
  <c r="N204" i="51"/>
  <c r="C204" i="51" s="1"/>
  <c r="B204" i="51"/>
  <c r="K204" i="51"/>
  <c r="P204" i="51"/>
  <c r="E204" i="51" s="1"/>
  <c r="D204" i="51"/>
  <c r="I205" i="51"/>
  <c r="C205" i="51" s="1"/>
  <c r="N205" i="51"/>
  <c r="B205" i="51"/>
  <c r="K205" i="51"/>
  <c r="E205" i="51" s="1"/>
  <c r="D205" i="51" s="1"/>
  <c r="P205" i="51"/>
  <c r="I206" i="51"/>
  <c r="N206" i="51"/>
  <c r="B206" i="51"/>
  <c r="K206" i="51"/>
  <c r="E206" i="51" s="1"/>
  <c r="D206" i="51" s="1"/>
  <c r="P206" i="51"/>
  <c r="I207" i="51"/>
  <c r="N207" i="51"/>
  <c r="C207" i="51"/>
  <c r="B207" i="51"/>
  <c r="K207" i="51"/>
  <c r="P207" i="51"/>
  <c r="E207" i="51"/>
  <c r="D207" i="51" s="1"/>
  <c r="F207" i="51"/>
  <c r="I208" i="51"/>
  <c r="N208" i="51"/>
  <c r="C208" i="51" s="1"/>
  <c r="B208" i="51"/>
  <c r="K208" i="51"/>
  <c r="P208" i="51"/>
  <c r="E208" i="51"/>
  <c r="D208" i="51" s="1"/>
  <c r="I209" i="51"/>
  <c r="N209" i="51"/>
  <c r="C209" i="51"/>
  <c r="F209" i="51" s="1"/>
  <c r="B209" i="51"/>
  <c r="K209" i="51"/>
  <c r="P209" i="51"/>
  <c r="E209" i="51"/>
  <c r="D209" i="51" s="1"/>
  <c r="I210" i="51"/>
  <c r="C210" i="51" s="1"/>
  <c r="N210" i="51"/>
  <c r="B210" i="51"/>
  <c r="K210" i="51"/>
  <c r="P210" i="51"/>
  <c r="I211" i="51"/>
  <c r="C211" i="51" s="1"/>
  <c r="N211" i="51"/>
  <c r="B211" i="51"/>
  <c r="K211" i="51"/>
  <c r="E211" i="51" s="1"/>
  <c r="D211" i="51" s="1"/>
  <c r="P211" i="51"/>
  <c r="I212" i="51"/>
  <c r="N212" i="51"/>
  <c r="C212" i="51"/>
  <c r="B212" i="51"/>
  <c r="K212" i="51"/>
  <c r="P212" i="51"/>
  <c r="E212" i="51"/>
  <c r="D212" i="51" s="1"/>
  <c r="I213" i="51"/>
  <c r="N213" i="51"/>
  <c r="C213" i="51"/>
  <c r="F213" i="51" s="1"/>
  <c r="B213" i="51"/>
  <c r="K213" i="51"/>
  <c r="P213" i="51"/>
  <c r="E213" i="51"/>
  <c r="D213" i="51" s="1"/>
  <c r="I214" i="51"/>
  <c r="C214" i="51" s="1"/>
  <c r="N214" i="51"/>
  <c r="B214" i="51"/>
  <c r="K214" i="51"/>
  <c r="P214" i="51"/>
  <c r="I215" i="51"/>
  <c r="C215" i="51" s="1"/>
  <c r="N215" i="51"/>
  <c r="B215" i="51"/>
  <c r="K215" i="51"/>
  <c r="E215" i="51" s="1"/>
  <c r="D215" i="51" s="1"/>
  <c r="P215" i="51"/>
  <c r="I216" i="51"/>
  <c r="N216" i="51"/>
  <c r="C216" i="51"/>
  <c r="B216" i="51"/>
  <c r="K216" i="51"/>
  <c r="P216" i="51"/>
  <c r="E216" i="51"/>
  <c r="D216" i="51" s="1"/>
  <c r="I217" i="51"/>
  <c r="N217" i="51"/>
  <c r="C217" i="51"/>
  <c r="F217" i="51" s="1"/>
  <c r="B217" i="51"/>
  <c r="K217" i="51"/>
  <c r="P217" i="51"/>
  <c r="E217" i="51"/>
  <c r="D217" i="51" s="1"/>
  <c r="I218" i="51"/>
  <c r="C218" i="51" s="1"/>
  <c r="N218" i="51"/>
  <c r="B218" i="51"/>
  <c r="K218" i="51"/>
  <c r="P218" i="51"/>
  <c r="I219" i="51"/>
  <c r="C219" i="51" s="1"/>
  <c r="N219" i="51"/>
  <c r="B219" i="51"/>
  <c r="K219" i="51"/>
  <c r="E219" i="51" s="1"/>
  <c r="D219" i="51" s="1"/>
  <c r="P219" i="51"/>
  <c r="I220" i="51"/>
  <c r="N220" i="51"/>
  <c r="C220" i="51"/>
  <c r="B220" i="51"/>
  <c r="K220" i="51"/>
  <c r="P220" i="51"/>
  <c r="E220" i="51"/>
  <c r="D220" i="51" s="1"/>
  <c r="I221" i="51"/>
  <c r="N221" i="51"/>
  <c r="C221" i="51"/>
  <c r="F221" i="51" s="1"/>
  <c r="B221" i="51"/>
  <c r="K221" i="51"/>
  <c r="P221" i="51"/>
  <c r="E221" i="51"/>
  <c r="D221" i="51" s="1"/>
  <c r="I222" i="51"/>
  <c r="C222" i="51" s="1"/>
  <c r="N222" i="51"/>
  <c r="B222" i="51"/>
  <c r="K222" i="51"/>
  <c r="P222" i="51"/>
  <c r="I223" i="51"/>
  <c r="C223" i="51" s="1"/>
  <c r="N223" i="51"/>
  <c r="B223" i="51"/>
  <c r="K223" i="51"/>
  <c r="I224" i="51"/>
  <c r="N224" i="51"/>
  <c r="C224" i="51" s="1"/>
  <c r="F224" i="51" s="1"/>
  <c r="B224" i="51"/>
  <c r="K224" i="51"/>
  <c r="P224" i="51"/>
  <c r="E224" i="51" s="1"/>
  <c r="D224" i="51" s="1"/>
  <c r="I225" i="51"/>
  <c r="C225" i="51" s="1"/>
  <c r="F225" i="51" s="1"/>
  <c r="N225" i="51"/>
  <c r="B225" i="51"/>
  <c r="K225" i="51"/>
  <c r="E225" i="51" s="1"/>
  <c r="D225" i="51" s="1"/>
  <c r="P225" i="51"/>
  <c r="I226" i="51"/>
  <c r="N226" i="51"/>
  <c r="B226" i="51"/>
  <c r="K226" i="51"/>
  <c r="E226" i="51" s="1"/>
  <c r="D226" i="51" s="1"/>
  <c r="P226" i="51"/>
  <c r="I227" i="51"/>
  <c r="C227" i="51" s="1"/>
  <c r="F227" i="51" s="1"/>
  <c r="B227" i="51"/>
  <c r="K227" i="51"/>
  <c r="P227" i="51"/>
  <c r="E227" i="51"/>
  <c r="D227" i="51"/>
  <c r="I228" i="51"/>
  <c r="N228" i="51"/>
  <c r="C228" i="51"/>
  <c r="B228" i="51"/>
  <c r="K228" i="51"/>
  <c r="P228" i="51"/>
  <c r="E228" i="51"/>
  <c r="D228" i="51" s="1"/>
  <c r="I229" i="51"/>
  <c r="C229" i="51" s="1"/>
  <c r="N229" i="51"/>
  <c r="B229" i="51"/>
  <c r="K229" i="51"/>
  <c r="E229" i="51" s="1"/>
  <c r="D229" i="51" s="1"/>
  <c r="P229" i="51"/>
  <c r="I230" i="51"/>
  <c r="C230" i="51" s="1"/>
  <c r="N230" i="51"/>
  <c r="B230" i="51"/>
  <c r="K230" i="51"/>
  <c r="P230" i="51"/>
  <c r="I231" i="51"/>
  <c r="N231" i="51"/>
  <c r="C231" i="51"/>
  <c r="B231" i="51"/>
  <c r="K231" i="51"/>
  <c r="I232" i="51"/>
  <c r="N232" i="51"/>
  <c r="C232" i="51" s="1"/>
  <c r="B232" i="51"/>
  <c r="K232" i="51"/>
  <c r="P232" i="51"/>
  <c r="E232" i="51" s="1"/>
  <c r="D232" i="51" s="1"/>
  <c r="I233" i="51"/>
  <c r="N233" i="51"/>
  <c r="C233" i="51" s="1"/>
  <c r="F233" i="51" s="1"/>
  <c r="B233" i="51"/>
  <c r="K233" i="51"/>
  <c r="P233" i="51"/>
  <c r="E233" i="51" s="1"/>
  <c r="D233" i="51" s="1"/>
  <c r="I234" i="51"/>
  <c r="N234" i="51"/>
  <c r="B234" i="51"/>
  <c r="K234" i="51"/>
  <c r="E234" i="51" s="1"/>
  <c r="P234" i="51"/>
  <c r="D234" i="51"/>
  <c r="I235" i="51"/>
  <c r="N235" i="51"/>
  <c r="C235" i="51"/>
  <c r="B235" i="51"/>
  <c r="K235" i="51"/>
  <c r="P235" i="51"/>
  <c r="E235" i="51"/>
  <c r="D235" i="51" s="1"/>
  <c r="I236" i="51"/>
  <c r="N236" i="51"/>
  <c r="C236" i="51" s="1"/>
  <c r="F236" i="51" s="1"/>
  <c r="B236" i="51"/>
  <c r="K236" i="51"/>
  <c r="P236" i="51"/>
  <c r="E236" i="51" s="1"/>
  <c r="D236" i="51" s="1"/>
  <c r="I237" i="51"/>
  <c r="N237" i="51"/>
  <c r="C237" i="51" s="1"/>
  <c r="B237" i="51"/>
  <c r="K237" i="51"/>
  <c r="P237" i="51"/>
  <c r="E237" i="51" s="1"/>
  <c r="D237" i="51" s="1"/>
  <c r="I238" i="51"/>
  <c r="N238" i="51"/>
  <c r="B238" i="51"/>
  <c r="K238" i="51"/>
  <c r="E238" i="51" s="1"/>
  <c r="P238" i="51"/>
  <c r="D238" i="51"/>
  <c r="I239" i="51"/>
  <c r="N239" i="51"/>
  <c r="C239" i="51"/>
  <c r="B239" i="51"/>
  <c r="K239" i="51"/>
  <c r="P239" i="51"/>
  <c r="E239" i="51"/>
  <c r="D239" i="51" s="1"/>
  <c r="I240" i="51"/>
  <c r="N240" i="51"/>
  <c r="C240" i="51" s="1"/>
  <c r="B240" i="51"/>
  <c r="K240" i="51"/>
  <c r="P240" i="51"/>
  <c r="E240" i="51" s="1"/>
  <c r="D240" i="51" s="1"/>
  <c r="I241" i="51"/>
  <c r="N241" i="51"/>
  <c r="C241" i="51" s="1"/>
  <c r="F241" i="51" s="1"/>
  <c r="B241" i="51"/>
  <c r="K241" i="51"/>
  <c r="P241" i="51"/>
  <c r="E241" i="51" s="1"/>
  <c r="D241" i="51" s="1"/>
  <c r="I242" i="51"/>
  <c r="N242" i="51"/>
  <c r="B242" i="51"/>
  <c r="K242" i="51"/>
  <c r="E242" i="51" s="1"/>
  <c r="P242" i="51"/>
  <c r="D242" i="51"/>
  <c r="I243" i="51"/>
  <c r="N243" i="51"/>
  <c r="C243" i="51"/>
  <c r="B243" i="51"/>
  <c r="K243" i="51"/>
  <c r="P243" i="51"/>
  <c r="E243" i="51"/>
  <c r="D243" i="51" s="1"/>
  <c r="I244" i="51"/>
  <c r="N244" i="51"/>
  <c r="C244" i="51" s="1"/>
  <c r="F244" i="51" s="1"/>
  <c r="B244" i="51"/>
  <c r="K244" i="51"/>
  <c r="P244" i="51"/>
  <c r="E244" i="51" s="1"/>
  <c r="D244" i="51" s="1"/>
  <c r="I245" i="51"/>
  <c r="N245" i="51"/>
  <c r="C245" i="51" s="1"/>
  <c r="B245" i="51"/>
  <c r="K245" i="51"/>
  <c r="P245" i="51"/>
  <c r="E245" i="51" s="1"/>
  <c r="D245" i="51" s="1"/>
  <c r="I246" i="51"/>
  <c r="N246" i="51"/>
  <c r="B246" i="51"/>
  <c r="K246" i="51"/>
  <c r="E246" i="51" s="1"/>
  <c r="P246" i="51"/>
  <c r="D246" i="51"/>
  <c r="I247" i="51"/>
  <c r="N247" i="51"/>
  <c r="C247" i="51"/>
  <c r="B247" i="51"/>
  <c r="K247" i="51"/>
  <c r="I248" i="51"/>
  <c r="N248" i="51"/>
  <c r="C248" i="51"/>
  <c r="B248" i="51"/>
  <c r="K248" i="51"/>
  <c r="P248" i="51"/>
  <c r="E248" i="51"/>
  <c r="D248" i="51" s="1"/>
  <c r="I249" i="51"/>
  <c r="N249" i="51"/>
  <c r="C249" i="51"/>
  <c r="B249" i="51"/>
  <c r="K249" i="51"/>
  <c r="I250" i="51"/>
  <c r="C250" i="51" s="1"/>
  <c r="N250" i="51"/>
  <c r="B250" i="51"/>
  <c r="K250" i="51"/>
  <c r="P250" i="51"/>
  <c r="I251" i="51"/>
  <c r="C251" i="51" s="1"/>
  <c r="N251" i="51"/>
  <c r="B251" i="51"/>
  <c r="K251" i="51"/>
  <c r="I252" i="51"/>
  <c r="N252" i="51"/>
  <c r="C252" i="51" s="1"/>
  <c r="F252" i="51" s="1"/>
  <c r="B252" i="51"/>
  <c r="K252" i="51"/>
  <c r="P252" i="51"/>
  <c r="E252" i="51" s="1"/>
  <c r="D252" i="51" s="1"/>
  <c r="I253" i="51"/>
  <c r="C253" i="51" s="1"/>
  <c r="N253" i="51"/>
  <c r="B253" i="51"/>
  <c r="K253" i="51"/>
  <c r="I254" i="51"/>
  <c r="N254" i="51"/>
  <c r="B254" i="51"/>
  <c r="K254" i="51"/>
  <c r="E254" i="51" s="1"/>
  <c r="D254" i="51" s="1"/>
  <c r="P254" i="51"/>
  <c r="I255" i="51"/>
  <c r="C255" i="51" s="1"/>
  <c r="N255" i="51"/>
  <c r="B255" i="51"/>
  <c r="K255" i="51"/>
  <c r="I256" i="51"/>
  <c r="N256" i="51"/>
  <c r="C256" i="51"/>
  <c r="B256" i="51"/>
  <c r="K256" i="51"/>
  <c r="P256" i="51"/>
  <c r="E256" i="51"/>
  <c r="D256" i="51" s="1"/>
  <c r="I257" i="51"/>
  <c r="C257" i="51" s="1"/>
  <c r="N257" i="51"/>
  <c r="B257" i="51"/>
  <c r="K257" i="51"/>
  <c r="I258" i="51"/>
  <c r="C258" i="51" s="1"/>
  <c r="N258" i="51"/>
  <c r="B258" i="51"/>
  <c r="K258" i="51"/>
  <c r="P258" i="51"/>
  <c r="I259" i="51"/>
  <c r="N259" i="51"/>
  <c r="C259" i="51"/>
  <c r="B259" i="51"/>
  <c r="K259" i="51"/>
  <c r="I260" i="51"/>
  <c r="N260" i="51"/>
  <c r="C260" i="51" s="1"/>
  <c r="B260" i="51"/>
  <c r="K260" i="51"/>
  <c r="P260" i="51"/>
  <c r="E260" i="51" s="1"/>
  <c r="D260" i="51" s="1"/>
  <c r="I261" i="51"/>
  <c r="N261" i="51"/>
  <c r="C261" i="51" s="1"/>
  <c r="F261" i="51" s="1"/>
  <c r="B261" i="51"/>
  <c r="K261" i="51"/>
  <c r="P261" i="51"/>
  <c r="E261" i="51" s="1"/>
  <c r="D261" i="51" s="1"/>
  <c r="I262" i="51"/>
  <c r="N262" i="51"/>
  <c r="B262" i="51"/>
  <c r="K262" i="51"/>
  <c r="E262" i="51" s="1"/>
  <c r="P262" i="51"/>
  <c r="D262" i="51"/>
  <c r="I263" i="51"/>
  <c r="N263" i="51"/>
  <c r="C263" i="51"/>
  <c r="B263" i="51"/>
  <c r="K263" i="51"/>
  <c r="I264" i="51"/>
  <c r="N264" i="51"/>
  <c r="C264" i="51"/>
  <c r="B264" i="51"/>
  <c r="K264" i="51"/>
  <c r="P264" i="51"/>
  <c r="E264" i="51"/>
  <c r="D264" i="51" s="1"/>
  <c r="I265" i="51"/>
  <c r="N265" i="51"/>
  <c r="C265" i="51"/>
  <c r="F265" i="51" s="1"/>
  <c r="B265" i="51"/>
  <c r="K265" i="51"/>
  <c r="P265" i="51"/>
  <c r="E265" i="51"/>
  <c r="D265" i="51" s="1"/>
  <c r="I266" i="51"/>
  <c r="C266" i="51" s="1"/>
  <c r="N266" i="51"/>
  <c r="B266" i="51"/>
  <c r="K266" i="51"/>
  <c r="P266" i="51"/>
  <c r="I267" i="51"/>
  <c r="C267" i="51" s="1"/>
  <c r="F267" i="51" s="1"/>
  <c r="N267" i="51"/>
  <c r="B267" i="51"/>
  <c r="K267" i="51"/>
  <c r="E267" i="51" s="1"/>
  <c r="D267" i="51" s="1"/>
  <c r="P267" i="51"/>
  <c r="I268" i="51"/>
  <c r="N268" i="51"/>
  <c r="C268" i="51"/>
  <c r="B268" i="51"/>
  <c r="K268" i="51"/>
  <c r="P268" i="51"/>
  <c r="E268" i="51"/>
  <c r="D268" i="51" s="1"/>
  <c r="I269" i="51"/>
  <c r="N269" i="51"/>
  <c r="C269" i="51"/>
  <c r="F269" i="51" s="1"/>
  <c r="B269" i="51"/>
  <c r="K269" i="51"/>
  <c r="P269" i="51"/>
  <c r="E269" i="51"/>
  <c r="D269" i="51" s="1"/>
  <c r="I270" i="51"/>
  <c r="C270" i="51" s="1"/>
  <c r="N270" i="51"/>
  <c r="B270" i="51"/>
  <c r="K270" i="51"/>
  <c r="P270" i="51"/>
  <c r="I271" i="51"/>
  <c r="C271" i="51" s="1"/>
  <c r="F271" i="51" s="1"/>
  <c r="N271" i="51"/>
  <c r="B271" i="51"/>
  <c r="K271" i="51"/>
  <c r="E271" i="51" s="1"/>
  <c r="D271" i="51" s="1"/>
  <c r="P271" i="51"/>
  <c r="I272" i="51"/>
  <c r="N272" i="51"/>
  <c r="C272" i="51"/>
  <c r="B272" i="51"/>
  <c r="K272" i="51"/>
  <c r="P272" i="51"/>
  <c r="E272" i="51"/>
  <c r="D272" i="51" s="1"/>
  <c r="I273" i="51"/>
  <c r="N273" i="51"/>
  <c r="C273" i="51"/>
  <c r="F273" i="51" s="1"/>
  <c r="B273" i="51"/>
  <c r="K273" i="51"/>
  <c r="P273" i="51"/>
  <c r="E273" i="51"/>
  <c r="D273" i="51" s="1"/>
  <c r="I6" i="51"/>
  <c r="N8" i="51"/>
  <c r="N9" i="51"/>
  <c r="N10" i="51"/>
  <c r="I295" i="51"/>
  <c r="C583" i="49"/>
  <c r="C584" i="50" s="1"/>
  <c r="B295" i="51"/>
  <c r="K295" i="51"/>
  <c r="E295" i="51" s="1"/>
  <c r="D295" i="51" s="1"/>
  <c r="D583" i="49"/>
  <c r="E584" i="50" s="1"/>
  <c r="P295" i="51"/>
  <c r="I294" i="51"/>
  <c r="C581" i="49"/>
  <c r="C582" i="50" s="1"/>
  <c r="B294" i="51"/>
  <c r="K294" i="51"/>
  <c r="D581" i="49"/>
  <c r="E582" i="50"/>
  <c r="P294" i="51" s="1"/>
  <c r="E294" i="51" s="1"/>
  <c r="D294" i="51" s="1"/>
  <c r="I293" i="51"/>
  <c r="C293" i="51" s="1"/>
  <c r="C579" i="49"/>
  <c r="C580" i="50" s="1"/>
  <c r="N293" i="51"/>
  <c r="B293" i="51"/>
  <c r="K293" i="51"/>
  <c r="D579" i="49"/>
  <c r="E580" i="50" s="1"/>
  <c r="I292" i="51"/>
  <c r="C577" i="49"/>
  <c r="C578" i="50"/>
  <c r="N292" i="51"/>
  <c r="C292" i="51" s="1"/>
  <c r="B292" i="51"/>
  <c r="K292" i="51"/>
  <c r="D577" i="49"/>
  <c r="E578" i="50" s="1"/>
  <c r="I291" i="51"/>
  <c r="C575" i="49"/>
  <c r="C576" i="50" s="1"/>
  <c r="B291" i="51"/>
  <c r="K291" i="51"/>
  <c r="E291" i="51" s="1"/>
  <c r="D291" i="51" s="1"/>
  <c r="D575" i="49"/>
  <c r="E576" i="50" s="1"/>
  <c r="P291" i="51"/>
  <c r="I290" i="51"/>
  <c r="C573" i="49"/>
  <c r="C574" i="50" s="1"/>
  <c r="B290" i="51"/>
  <c r="K290" i="51"/>
  <c r="D573" i="49"/>
  <c r="E574" i="50"/>
  <c r="D574" i="50" s="1"/>
  <c r="I289" i="51"/>
  <c r="C289" i="51" s="1"/>
  <c r="C571" i="49"/>
  <c r="C572" i="50" s="1"/>
  <c r="N289" i="51"/>
  <c r="B289" i="51"/>
  <c r="K289" i="51"/>
  <c r="D571" i="49"/>
  <c r="E572" i="50" s="1"/>
  <c r="I288" i="51"/>
  <c r="C569" i="49"/>
  <c r="C570" i="50"/>
  <c r="N288" i="51"/>
  <c r="C288" i="51" s="1"/>
  <c r="B288" i="51"/>
  <c r="K288" i="51"/>
  <c r="D569" i="49"/>
  <c r="E570" i="50" s="1"/>
  <c r="I287" i="51"/>
  <c r="C567" i="49"/>
  <c r="C568" i="50" s="1"/>
  <c r="B287" i="51"/>
  <c r="K287" i="51"/>
  <c r="E287" i="51" s="1"/>
  <c r="D287" i="51" s="1"/>
  <c r="D567" i="49"/>
  <c r="E568" i="50" s="1"/>
  <c r="P287" i="51"/>
  <c r="I286" i="51"/>
  <c r="C565" i="49"/>
  <c r="C566" i="50" s="1"/>
  <c r="B286" i="51"/>
  <c r="K286" i="51"/>
  <c r="D565" i="49"/>
  <c r="E566" i="50"/>
  <c r="P286" i="51" s="1"/>
  <c r="I285" i="51"/>
  <c r="C285" i="51" s="1"/>
  <c r="C563" i="49"/>
  <c r="C564" i="50" s="1"/>
  <c r="N285" i="51"/>
  <c r="B285" i="51"/>
  <c r="K285" i="51"/>
  <c r="D563" i="49"/>
  <c r="E564" i="50" s="1"/>
  <c r="I284" i="51"/>
  <c r="C561" i="49"/>
  <c r="C562" i="50"/>
  <c r="N284" i="51"/>
  <c r="C284" i="51" s="1"/>
  <c r="B284" i="51"/>
  <c r="K284" i="51"/>
  <c r="D561" i="49"/>
  <c r="E562" i="50" s="1"/>
  <c r="I283" i="51"/>
  <c r="C559" i="49"/>
  <c r="C560" i="50" s="1"/>
  <c r="B283" i="51"/>
  <c r="K283" i="51"/>
  <c r="E283" i="51" s="1"/>
  <c r="D283" i="51" s="1"/>
  <c r="D559" i="49"/>
  <c r="E560" i="50" s="1"/>
  <c r="P283" i="51"/>
  <c r="I282" i="51"/>
  <c r="C557" i="49"/>
  <c r="C558" i="50" s="1"/>
  <c r="B282" i="51"/>
  <c r="K282" i="51"/>
  <c r="E282" i="51" s="1"/>
  <c r="D282" i="51" s="1"/>
  <c r="D557" i="49"/>
  <c r="E558" i="50"/>
  <c r="P282" i="51" s="1"/>
  <c r="I281" i="51"/>
  <c r="C281" i="51" s="1"/>
  <c r="N281" i="51"/>
  <c r="B281" i="51"/>
  <c r="K281" i="51"/>
  <c r="P281" i="51"/>
  <c r="I280" i="51"/>
  <c r="N280" i="51"/>
  <c r="C280" i="51"/>
  <c r="F280" i="51" s="1"/>
  <c r="B280" i="51"/>
  <c r="K280" i="51"/>
  <c r="P280" i="51"/>
  <c r="E280" i="51"/>
  <c r="D280" i="51"/>
  <c r="I279" i="51"/>
  <c r="N279" i="51"/>
  <c r="C279" i="51"/>
  <c r="B279" i="51"/>
  <c r="K279" i="51"/>
  <c r="P279" i="51"/>
  <c r="E279" i="51"/>
  <c r="D279" i="51" s="1"/>
  <c r="I278" i="51"/>
  <c r="N278" i="51"/>
  <c r="C278" i="51"/>
  <c r="F278" i="51" s="1"/>
  <c r="B278" i="51"/>
  <c r="K278" i="51"/>
  <c r="P278" i="51"/>
  <c r="E278" i="51"/>
  <c r="D278" i="51" s="1"/>
  <c r="I277" i="51"/>
  <c r="C277" i="51" s="1"/>
  <c r="N277" i="51"/>
  <c r="B277" i="51"/>
  <c r="K277" i="51"/>
  <c r="P277" i="51"/>
  <c r="I276" i="51"/>
  <c r="N276" i="51"/>
  <c r="C276" i="51"/>
  <c r="F276" i="51" s="1"/>
  <c r="B276" i="51"/>
  <c r="K276" i="51"/>
  <c r="P276" i="51"/>
  <c r="E276" i="51"/>
  <c r="D276" i="51"/>
  <c r="I275" i="51"/>
  <c r="N275" i="51"/>
  <c r="C275" i="51"/>
  <c r="B275" i="51"/>
  <c r="K275" i="51"/>
  <c r="P275" i="51"/>
  <c r="E275" i="51"/>
  <c r="D275" i="51" s="1"/>
  <c r="I274" i="51"/>
  <c r="N274" i="51"/>
  <c r="C274" i="51"/>
  <c r="F274" i="51" s="1"/>
  <c r="B274" i="51"/>
  <c r="K274" i="51"/>
  <c r="P274" i="51"/>
  <c r="E274" i="51"/>
  <c r="D274" i="51" s="1"/>
  <c r="B10" i="51"/>
  <c r="K10" i="51"/>
  <c r="E10" i="51" s="1"/>
  <c r="D10" i="51" s="1"/>
  <c r="P10" i="51"/>
  <c r="B9" i="51"/>
  <c r="K9" i="51"/>
  <c r="P9" i="51"/>
  <c r="E9" i="51" s="1"/>
  <c r="D9" i="51" s="1"/>
  <c r="B8" i="51"/>
  <c r="K8" i="51"/>
  <c r="P8" i="51"/>
  <c r="E8" i="51"/>
  <c r="D8" i="51" s="1"/>
  <c r="B7" i="51"/>
  <c r="K7" i="51"/>
  <c r="E7" i="51" s="1"/>
  <c r="D7" i="51" s="1"/>
  <c r="P7" i="51"/>
  <c r="B6" i="51"/>
  <c r="K6" i="51"/>
  <c r="P6" i="51"/>
  <c r="E6" i="51"/>
  <c r="D6" i="51"/>
  <c r="M253" i="51"/>
  <c r="C584" i="49"/>
  <c r="C585" i="50"/>
  <c r="F585" i="50" s="1"/>
  <c r="B585" i="50"/>
  <c r="D584" i="49"/>
  <c r="E585" i="50"/>
  <c r="D585" i="50"/>
  <c r="B584" i="50"/>
  <c r="D584" i="50"/>
  <c r="C582" i="49"/>
  <c r="C583" i="50" s="1"/>
  <c r="B583" i="50"/>
  <c r="F583" i="50" s="1"/>
  <c r="D582" i="49"/>
  <c r="E583" i="50"/>
  <c r="D583" i="50" s="1"/>
  <c r="B582" i="50"/>
  <c r="M294" i="51" s="1"/>
  <c r="C580" i="49"/>
  <c r="C581" i="50" s="1"/>
  <c r="F581" i="50" s="1"/>
  <c r="B581" i="50"/>
  <c r="D580" i="49"/>
  <c r="E581" i="50"/>
  <c r="D581" i="50" s="1"/>
  <c r="B580" i="50"/>
  <c r="C578" i="49"/>
  <c r="C579" i="50" s="1"/>
  <c r="B579" i="50"/>
  <c r="D578" i="49"/>
  <c r="E579" i="50" s="1"/>
  <c r="D579" i="50" s="1"/>
  <c r="B578" i="50"/>
  <c r="C576" i="49"/>
  <c r="C577" i="50"/>
  <c r="F577" i="50" s="1"/>
  <c r="B577" i="50"/>
  <c r="D576" i="49"/>
  <c r="E577" i="50"/>
  <c r="D577" i="50"/>
  <c r="B576" i="50"/>
  <c r="D576" i="50"/>
  <c r="C574" i="49"/>
  <c r="C575" i="50" s="1"/>
  <c r="B575" i="50"/>
  <c r="F575" i="50" s="1"/>
  <c r="D574" i="49"/>
  <c r="E575" i="50"/>
  <c r="D575" i="50" s="1"/>
  <c r="B574" i="50"/>
  <c r="M290" i="51" s="1"/>
  <c r="C572" i="49"/>
  <c r="C573" i="50" s="1"/>
  <c r="F573" i="50" s="1"/>
  <c r="B573" i="50"/>
  <c r="D572" i="49"/>
  <c r="E573" i="50"/>
  <c r="D573" i="50" s="1"/>
  <c r="B572" i="50"/>
  <c r="C570" i="49"/>
  <c r="C571" i="50" s="1"/>
  <c r="F571" i="50" s="1"/>
  <c r="B571" i="50"/>
  <c r="D570" i="49"/>
  <c r="E571" i="50" s="1"/>
  <c r="D571" i="50" s="1"/>
  <c r="B570" i="50"/>
  <c r="C568" i="49"/>
  <c r="C569" i="50" s="1"/>
  <c r="B569" i="50"/>
  <c r="D568" i="49"/>
  <c r="E569" i="50"/>
  <c r="D569" i="50" s="1"/>
  <c r="B568" i="50"/>
  <c r="D568" i="50"/>
  <c r="C566" i="49"/>
  <c r="C567" i="50" s="1"/>
  <c r="B567" i="50"/>
  <c r="D566" i="49"/>
  <c r="E567" i="50"/>
  <c r="D567" i="50" s="1"/>
  <c r="B566" i="50"/>
  <c r="D566" i="50"/>
  <c r="C564" i="49"/>
  <c r="C565" i="50" s="1"/>
  <c r="B565" i="50"/>
  <c r="D564" i="49"/>
  <c r="E565" i="50"/>
  <c r="D565" i="50" s="1"/>
  <c r="B564" i="50"/>
  <c r="C562" i="49"/>
  <c r="C563" i="50" s="1"/>
  <c r="F563" i="50" s="1"/>
  <c r="B563" i="50"/>
  <c r="D562" i="49"/>
  <c r="E563" i="50"/>
  <c r="D563" i="50" s="1"/>
  <c r="B562" i="50"/>
  <c r="C560" i="49"/>
  <c r="C561" i="50" s="1"/>
  <c r="B561" i="50"/>
  <c r="D560" i="49"/>
  <c r="E561" i="50"/>
  <c r="D561" i="50" s="1"/>
  <c r="B560" i="50"/>
  <c r="D560" i="50"/>
  <c r="C558" i="49"/>
  <c r="C559" i="50" s="1"/>
  <c r="B559" i="50"/>
  <c r="D558" i="49"/>
  <c r="E559" i="50"/>
  <c r="D559" i="50" s="1"/>
  <c r="B558" i="50"/>
  <c r="D558" i="50"/>
  <c r="C556" i="49"/>
  <c r="C557" i="50" s="1"/>
  <c r="B557" i="50"/>
  <c r="D556" i="49"/>
  <c r="E557" i="50"/>
  <c r="D557" i="50" s="1"/>
  <c r="D586" i="49"/>
  <c r="C586" i="49"/>
  <c r="D585" i="49"/>
  <c r="C585" i="49"/>
  <c r="G295" i="9"/>
  <c r="M295" i="51"/>
  <c r="M293" i="51"/>
  <c r="M292" i="51"/>
  <c r="M291" i="51"/>
  <c r="M289" i="51"/>
  <c r="M288" i="51"/>
  <c r="M287" i="51"/>
  <c r="M286" i="51"/>
  <c r="M285" i="51"/>
  <c r="M284" i="51"/>
  <c r="M283" i="51"/>
  <c r="M282" i="51"/>
  <c r="M281" i="51"/>
  <c r="M280" i="51"/>
  <c r="M279" i="51"/>
  <c r="M278" i="51"/>
  <c r="M277" i="51"/>
  <c r="M276" i="51"/>
  <c r="M275" i="51"/>
  <c r="M274" i="51"/>
  <c r="M273" i="51"/>
  <c r="M272" i="51"/>
  <c r="M271" i="51"/>
  <c r="M270" i="51"/>
  <c r="M269" i="51"/>
  <c r="M268" i="51"/>
  <c r="M267" i="51"/>
  <c r="M266" i="51"/>
  <c r="M265" i="51"/>
  <c r="M263" i="51"/>
  <c r="M262" i="51"/>
  <c r="M261" i="51"/>
  <c r="M260" i="51"/>
  <c r="M259" i="51"/>
  <c r="M258" i="51"/>
  <c r="M257" i="51"/>
  <c r="M256" i="51"/>
  <c r="M255" i="51"/>
  <c r="M254" i="51"/>
  <c r="M252" i="51"/>
  <c r="M251" i="51"/>
  <c r="M250" i="51"/>
  <c r="M249" i="51"/>
  <c r="M248" i="51"/>
  <c r="M246" i="51"/>
  <c r="M245" i="51"/>
  <c r="M244" i="51"/>
  <c r="M243" i="51"/>
  <c r="M242" i="51"/>
  <c r="M241" i="51"/>
  <c r="M240" i="51"/>
  <c r="M239" i="51"/>
  <c r="M238" i="51"/>
  <c r="M237" i="51"/>
  <c r="M236" i="51"/>
  <c r="M235" i="51"/>
  <c r="M234" i="51"/>
  <c r="M233" i="51"/>
  <c r="M232" i="51"/>
  <c r="M231" i="51"/>
  <c r="M230" i="51"/>
  <c r="M229" i="51"/>
  <c r="M228" i="51"/>
  <c r="M227" i="51"/>
  <c r="M226" i="51"/>
  <c r="M225" i="51"/>
  <c r="M224" i="51"/>
  <c r="M223" i="51"/>
  <c r="M222" i="51"/>
  <c r="M221" i="51"/>
  <c r="M220" i="51"/>
  <c r="M219" i="51"/>
  <c r="M218" i="51"/>
  <c r="M217" i="51"/>
  <c r="M216" i="51"/>
  <c r="M215" i="51"/>
  <c r="M214" i="51"/>
  <c r="M213" i="51"/>
  <c r="M212" i="51"/>
  <c r="M211" i="51"/>
  <c r="M210" i="51"/>
  <c r="M209" i="51"/>
  <c r="M208" i="51"/>
  <c r="M207" i="51"/>
  <c r="M206" i="51"/>
  <c r="M205" i="51"/>
  <c r="M204" i="51"/>
  <c r="M203" i="51"/>
  <c r="M202" i="51"/>
  <c r="M201" i="51"/>
  <c r="M200" i="51"/>
  <c r="M199" i="51"/>
  <c r="M198" i="51"/>
  <c r="M197" i="51"/>
  <c r="M196" i="51"/>
  <c r="M195" i="51"/>
  <c r="M194" i="51"/>
  <c r="M193" i="51"/>
  <c r="M192" i="51"/>
  <c r="M191" i="51"/>
  <c r="M190" i="51"/>
  <c r="M189" i="51"/>
  <c r="M188" i="51"/>
  <c r="M187" i="51"/>
  <c r="M186" i="51"/>
  <c r="M185" i="51"/>
  <c r="M184" i="51"/>
  <c r="M183" i="51"/>
  <c r="M182" i="51"/>
  <c r="M181" i="51"/>
  <c r="M180" i="51"/>
  <c r="M179" i="51"/>
  <c r="M178" i="51"/>
  <c r="M177" i="51"/>
  <c r="M176" i="51"/>
  <c r="M175" i="51"/>
  <c r="M174" i="51"/>
  <c r="M173" i="51"/>
  <c r="M172" i="51"/>
  <c r="M171" i="51"/>
  <c r="M170" i="51"/>
  <c r="M169" i="51"/>
  <c r="M168" i="51"/>
  <c r="M167" i="51"/>
  <c r="M166" i="51"/>
  <c r="M165" i="51"/>
  <c r="M164" i="51"/>
  <c r="M163" i="51"/>
  <c r="M162" i="51"/>
  <c r="M161" i="51"/>
  <c r="M160" i="51"/>
  <c r="M159" i="51"/>
  <c r="M158" i="51"/>
  <c r="M157" i="51"/>
  <c r="M156" i="51"/>
  <c r="M155" i="51"/>
  <c r="M154" i="51"/>
  <c r="M153" i="51"/>
  <c r="M152" i="51"/>
  <c r="M151" i="51"/>
  <c r="M150" i="51"/>
  <c r="M149" i="51"/>
  <c r="M148" i="51"/>
  <c r="M147" i="51"/>
  <c r="M146" i="51"/>
  <c r="M145" i="51"/>
  <c r="M144" i="51"/>
  <c r="M143" i="51"/>
  <c r="M142" i="51"/>
  <c r="M141" i="51"/>
  <c r="M140" i="51"/>
  <c r="M139" i="51"/>
  <c r="M138" i="51"/>
  <c r="M137" i="51"/>
  <c r="M136" i="51"/>
  <c r="M135" i="51"/>
  <c r="M134" i="51"/>
  <c r="M133" i="51"/>
  <c r="M132" i="51"/>
  <c r="M131" i="51"/>
  <c r="M130" i="51"/>
  <c r="M129" i="51"/>
  <c r="M128" i="51"/>
  <c r="M127" i="51"/>
  <c r="M126" i="51"/>
  <c r="M125" i="51"/>
  <c r="M124" i="51"/>
  <c r="M123" i="51"/>
  <c r="M122" i="51"/>
  <c r="M121" i="51"/>
  <c r="M120" i="51"/>
  <c r="M119" i="51"/>
  <c r="M118" i="51"/>
  <c r="M117" i="51"/>
  <c r="M116" i="51"/>
  <c r="M115" i="51"/>
  <c r="M114" i="51"/>
  <c r="M113" i="51"/>
  <c r="M112" i="51"/>
  <c r="M111" i="51"/>
  <c r="M110" i="51"/>
  <c r="M109" i="51"/>
  <c r="M108" i="51"/>
  <c r="M107" i="51"/>
  <c r="M106" i="51"/>
  <c r="M105" i="51"/>
  <c r="M104" i="51"/>
  <c r="M103" i="51"/>
  <c r="M102" i="51"/>
  <c r="M101" i="51"/>
  <c r="M100" i="51"/>
  <c r="M99" i="51"/>
  <c r="M98" i="51"/>
  <c r="M97" i="51"/>
  <c r="M96" i="51"/>
  <c r="M95" i="51"/>
  <c r="M94" i="51"/>
  <c r="M93" i="51"/>
  <c r="M92" i="51"/>
  <c r="M91" i="51"/>
  <c r="M90" i="51"/>
  <c r="M89" i="51"/>
  <c r="M88" i="51"/>
  <c r="M87" i="51"/>
  <c r="M86" i="51"/>
  <c r="M85" i="51"/>
  <c r="M84" i="51"/>
  <c r="M83" i="51"/>
  <c r="M82" i="51"/>
  <c r="M81" i="51"/>
  <c r="M80" i="51"/>
  <c r="M79" i="51"/>
  <c r="M78" i="51"/>
  <c r="M77" i="51"/>
  <c r="M76" i="51"/>
  <c r="M75" i="51"/>
  <c r="M74" i="51"/>
  <c r="M73" i="51"/>
  <c r="M72" i="51"/>
  <c r="M71" i="51"/>
  <c r="M70" i="51"/>
  <c r="M69" i="51"/>
  <c r="M68" i="51"/>
  <c r="M67" i="51"/>
  <c r="M66" i="51"/>
  <c r="M65" i="51"/>
  <c r="M64" i="51"/>
  <c r="M63" i="51"/>
  <c r="M62" i="51"/>
  <c r="M61" i="51"/>
  <c r="M60" i="51"/>
  <c r="M59" i="51"/>
  <c r="M58" i="51"/>
  <c r="M57" i="51"/>
  <c r="M56" i="51"/>
  <c r="M55" i="51"/>
  <c r="M54" i="51"/>
  <c r="M53" i="51"/>
  <c r="M52" i="51"/>
  <c r="M51" i="51"/>
  <c r="M50" i="51"/>
  <c r="M49" i="51"/>
  <c r="M48" i="51"/>
  <c r="M47" i="51"/>
  <c r="M46" i="51"/>
  <c r="M45" i="51"/>
  <c r="M44" i="51"/>
  <c r="M43" i="51"/>
  <c r="M42" i="51"/>
  <c r="M41" i="51"/>
  <c r="M40" i="51"/>
  <c r="M39" i="51"/>
  <c r="M38" i="51"/>
  <c r="M37" i="51"/>
  <c r="M36" i="51"/>
  <c r="M34" i="51"/>
  <c r="M33" i="51"/>
  <c r="M32" i="51"/>
  <c r="M30" i="51"/>
  <c r="M29" i="51"/>
  <c r="M28" i="51"/>
  <c r="M6" i="51"/>
  <c r="F556" i="50"/>
  <c r="F555" i="50"/>
  <c r="F554" i="50"/>
  <c r="F553" i="50"/>
  <c r="F552" i="50"/>
  <c r="F551" i="50"/>
  <c r="F550" i="50"/>
  <c r="F549" i="50"/>
  <c r="F548" i="50"/>
  <c r="F547" i="50"/>
  <c r="F546" i="50"/>
  <c r="F545" i="50"/>
  <c r="F544" i="50"/>
  <c r="F543" i="50"/>
  <c r="F542" i="50"/>
  <c r="F541" i="50"/>
  <c r="F540" i="50"/>
  <c r="F539" i="50"/>
  <c r="F538" i="50"/>
  <c r="F537" i="50"/>
  <c r="F536" i="50"/>
  <c r="F535" i="50"/>
  <c r="F534" i="50"/>
  <c r="F533" i="50"/>
  <c r="F532" i="50"/>
  <c r="F531" i="50"/>
  <c r="F530" i="50"/>
  <c r="F529" i="50"/>
  <c r="F528" i="50"/>
  <c r="F527" i="50"/>
  <c r="F526" i="50"/>
  <c r="F525" i="50"/>
  <c r="F524" i="50"/>
  <c r="F523" i="50"/>
  <c r="F521" i="50"/>
  <c r="F519" i="50"/>
  <c r="F518" i="50"/>
  <c r="F517" i="50"/>
  <c r="F515" i="50"/>
  <c r="F514" i="50"/>
  <c r="F513" i="50"/>
  <c r="F511" i="50"/>
  <c r="F510" i="50"/>
  <c r="F509" i="50"/>
  <c r="F507" i="50"/>
  <c r="F506" i="50"/>
  <c r="F505" i="50"/>
  <c r="F503" i="50"/>
  <c r="F502" i="50"/>
  <c r="F501" i="50"/>
  <c r="F499" i="50"/>
  <c r="F498" i="50"/>
  <c r="F497" i="50"/>
  <c r="F495" i="50"/>
  <c r="F494" i="50"/>
  <c r="F493" i="50"/>
  <c r="F491" i="50"/>
  <c r="F490" i="50"/>
  <c r="F489" i="50"/>
  <c r="F487" i="50"/>
  <c r="F486" i="50"/>
  <c r="F485" i="50"/>
  <c r="F484" i="50"/>
  <c r="F483" i="50"/>
  <c r="F482" i="50"/>
  <c r="F481" i="50"/>
  <c r="F480" i="50"/>
  <c r="F479" i="50"/>
  <c r="F478" i="50"/>
  <c r="F477" i="50"/>
  <c r="F476" i="50"/>
  <c r="F475" i="50"/>
  <c r="F474" i="50"/>
  <c r="F473" i="50"/>
  <c r="F472" i="50"/>
  <c r="F471" i="50"/>
  <c r="F470" i="50"/>
  <c r="F469" i="50"/>
  <c r="F468" i="50"/>
  <c r="F467" i="50"/>
  <c r="F466" i="50"/>
  <c r="F465" i="50"/>
  <c r="F464" i="50"/>
  <c r="F463" i="50"/>
  <c r="F462" i="50"/>
  <c r="F461" i="50"/>
  <c r="F460" i="50"/>
  <c r="F459" i="50"/>
  <c r="F458" i="50"/>
  <c r="F457" i="50"/>
  <c r="F455" i="50"/>
  <c r="F454" i="50"/>
  <c r="F453" i="50"/>
  <c r="F452" i="50"/>
  <c r="F451" i="50"/>
  <c r="F450" i="50"/>
  <c r="F449" i="50"/>
  <c r="F448" i="50"/>
  <c r="F447" i="50"/>
  <c r="F446" i="50"/>
  <c r="F445" i="50"/>
  <c r="F444" i="50"/>
  <c r="F443" i="50"/>
  <c r="F442" i="50"/>
  <c r="F441" i="50"/>
  <c r="F439" i="50"/>
  <c r="F438" i="50"/>
  <c r="F437" i="50"/>
  <c r="F436" i="50"/>
  <c r="F435" i="50"/>
  <c r="F434" i="50"/>
  <c r="F433" i="50"/>
  <c r="F432" i="50"/>
  <c r="F431" i="50"/>
  <c r="F430" i="50"/>
  <c r="F429" i="50"/>
  <c r="F428" i="50"/>
  <c r="F427" i="50"/>
  <c r="F426" i="50"/>
  <c r="F425" i="50"/>
  <c r="F424" i="50"/>
  <c r="F423" i="50"/>
  <c r="F422" i="50"/>
  <c r="F421" i="50"/>
  <c r="F420" i="50"/>
  <c r="F419" i="50"/>
  <c r="F418" i="50"/>
  <c r="F417" i="50"/>
  <c r="F416" i="50"/>
  <c r="F415" i="50"/>
  <c r="F414" i="50"/>
  <c r="F413" i="50"/>
  <c r="F412" i="50"/>
  <c r="F411" i="50"/>
  <c r="F410" i="50"/>
  <c r="F409" i="50"/>
  <c r="F408" i="50"/>
  <c r="F407" i="50"/>
  <c r="F406" i="50"/>
  <c r="F405" i="50"/>
  <c r="F404" i="50"/>
  <c r="F403" i="50"/>
  <c r="F402" i="50"/>
  <c r="F401" i="50"/>
  <c r="F400" i="50"/>
  <c r="F399" i="50"/>
  <c r="F398" i="50"/>
  <c r="F397" i="50"/>
  <c r="F396" i="50"/>
  <c r="F395" i="50"/>
  <c r="F394" i="50"/>
  <c r="F393" i="50"/>
  <c r="F392" i="50"/>
  <c r="F391" i="50"/>
  <c r="F390" i="50"/>
  <c r="F389" i="50"/>
  <c r="F388" i="50"/>
  <c r="F387" i="50"/>
  <c r="F386" i="50"/>
  <c r="F385" i="50"/>
  <c r="F384" i="50"/>
  <c r="F383" i="50"/>
  <c r="F382" i="50"/>
  <c r="F381" i="50"/>
  <c r="F380" i="50"/>
  <c r="F379" i="50"/>
  <c r="F378" i="50"/>
  <c r="F377" i="50"/>
  <c r="F376" i="50"/>
  <c r="F375" i="50"/>
  <c r="F374" i="50"/>
  <c r="F373" i="50"/>
  <c r="F372" i="50"/>
  <c r="F371" i="50"/>
  <c r="F370" i="50"/>
  <c r="F369" i="50"/>
  <c r="F368" i="50"/>
  <c r="F367" i="50"/>
  <c r="F366" i="50"/>
  <c r="F365" i="50"/>
  <c r="F364" i="50"/>
  <c r="F363" i="50"/>
  <c r="F362" i="50"/>
  <c r="F361" i="50"/>
  <c r="F360" i="50"/>
  <c r="F359" i="50"/>
  <c r="F358" i="50"/>
  <c r="F357" i="50"/>
  <c r="F356" i="50"/>
  <c r="F355" i="50"/>
  <c r="F354" i="50"/>
  <c r="F353" i="50"/>
  <c r="F352" i="50"/>
  <c r="F351" i="50"/>
  <c r="F350" i="50"/>
  <c r="F349" i="50"/>
  <c r="F348" i="50"/>
  <c r="F347" i="50"/>
  <c r="F346" i="50"/>
  <c r="F345" i="50"/>
  <c r="F344" i="50"/>
  <c r="F343" i="50"/>
  <c r="F342" i="50"/>
  <c r="F341" i="50"/>
  <c r="F340" i="50"/>
  <c r="F339" i="50"/>
  <c r="F338" i="50"/>
  <c r="F337" i="50"/>
  <c r="F336" i="50"/>
  <c r="F335" i="50"/>
  <c r="F334" i="50"/>
  <c r="F333" i="50"/>
  <c r="F332" i="50"/>
  <c r="F331" i="50"/>
  <c r="F330" i="50"/>
  <c r="F329" i="50"/>
  <c r="F328" i="50"/>
  <c r="F327" i="50"/>
  <c r="F326" i="50"/>
  <c r="F325" i="50"/>
  <c r="F324" i="50"/>
  <c r="F323" i="50"/>
  <c r="F322" i="50"/>
  <c r="F321" i="50"/>
  <c r="F320" i="50"/>
  <c r="F319" i="50"/>
  <c r="F318" i="50"/>
  <c r="F317" i="50"/>
  <c r="F316" i="50"/>
  <c r="F315" i="50"/>
  <c r="F314" i="50"/>
  <c r="F313" i="50"/>
  <c r="F312" i="50"/>
  <c r="F311" i="50"/>
  <c r="F310" i="50"/>
  <c r="F309" i="50"/>
  <c r="F308" i="50"/>
  <c r="F307" i="50"/>
  <c r="F306" i="50"/>
  <c r="F305" i="50"/>
  <c r="F304" i="50"/>
  <c r="F303" i="50"/>
  <c r="F302" i="50"/>
  <c r="F301" i="50"/>
  <c r="F300" i="50"/>
  <c r="F299" i="50"/>
  <c r="F298" i="50"/>
  <c r="F297" i="50"/>
  <c r="F296" i="50"/>
  <c r="F295" i="50"/>
  <c r="F294" i="50"/>
  <c r="F293" i="50"/>
  <c r="F292" i="50"/>
  <c r="F291" i="50"/>
  <c r="F290" i="50"/>
  <c r="F289" i="50"/>
  <c r="F288" i="50"/>
  <c r="F287" i="50"/>
  <c r="F286" i="50"/>
  <c r="F285" i="50"/>
  <c r="F284" i="50"/>
  <c r="F283" i="50"/>
  <c r="F282" i="50"/>
  <c r="F281" i="50"/>
  <c r="F280" i="50"/>
  <c r="F279" i="50"/>
  <c r="F278" i="50"/>
  <c r="F277" i="50"/>
  <c r="F276" i="50"/>
  <c r="F275" i="50"/>
  <c r="F274" i="50"/>
  <c r="F273" i="50"/>
  <c r="F272" i="50"/>
  <c r="F271" i="50"/>
  <c r="F270" i="50"/>
  <c r="F269" i="50"/>
  <c r="F268" i="50"/>
  <c r="F267" i="50"/>
  <c r="F266" i="50"/>
  <c r="F265" i="50"/>
  <c r="F264" i="50"/>
  <c r="F263" i="50"/>
  <c r="F262" i="50"/>
  <c r="F261" i="50"/>
  <c r="F260" i="50"/>
  <c r="F259" i="50"/>
  <c r="F258" i="50"/>
  <c r="F257" i="50"/>
  <c r="F256" i="50"/>
  <c r="F255" i="50"/>
  <c r="F254" i="50"/>
  <c r="F253" i="50"/>
  <c r="F252" i="50"/>
  <c r="F251" i="50"/>
  <c r="F250" i="50"/>
  <c r="F249" i="50"/>
  <c r="F248" i="50"/>
  <c r="F247" i="50"/>
  <c r="F246" i="50"/>
  <c r="F245" i="50"/>
  <c r="F244" i="50"/>
  <c r="F243" i="50"/>
  <c r="F242" i="50"/>
  <c r="F241" i="50"/>
  <c r="F240" i="50"/>
  <c r="F239" i="50"/>
  <c r="F238" i="50"/>
  <c r="F237" i="50"/>
  <c r="F236" i="50"/>
  <c r="F235" i="50"/>
  <c r="F234" i="50"/>
  <c r="F233" i="50"/>
  <c r="F232" i="50"/>
  <c r="F231" i="50"/>
  <c r="F230" i="50"/>
  <c r="F229" i="50"/>
  <c r="F228" i="50"/>
  <c r="F227" i="50"/>
  <c r="F226" i="50"/>
  <c r="F225" i="50"/>
  <c r="F224" i="50"/>
  <c r="F223" i="50"/>
  <c r="F222" i="50"/>
  <c r="F221" i="50"/>
  <c r="F220" i="50"/>
  <c r="F219" i="50"/>
  <c r="F218" i="50"/>
  <c r="F217" i="50"/>
  <c r="F216" i="50"/>
  <c r="F215" i="50"/>
  <c r="F214" i="50"/>
  <c r="F213" i="50"/>
  <c r="F212" i="50"/>
  <c r="F211" i="50"/>
  <c r="F210" i="50"/>
  <c r="F209" i="50"/>
  <c r="F208" i="50"/>
  <c r="F207" i="50"/>
  <c r="F206" i="50"/>
  <c r="F205" i="50"/>
  <c r="F204" i="50"/>
  <c r="F203" i="50"/>
  <c r="F202" i="50"/>
  <c r="F201" i="50"/>
  <c r="F200" i="50"/>
  <c r="F199" i="50"/>
  <c r="F198" i="50"/>
  <c r="F197" i="50"/>
  <c r="F196" i="50"/>
  <c r="F195" i="50"/>
  <c r="F194" i="50"/>
  <c r="F193" i="50"/>
  <c r="F192" i="50"/>
  <c r="F191" i="50"/>
  <c r="F190" i="50"/>
  <c r="F189" i="50"/>
  <c r="F188" i="50"/>
  <c r="F187" i="50"/>
  <c r="F186" i="50"/>
  <c r="F185" i="50"/>
  <c r="F184" i="50"/>
  <c r="F183" i="50"/>
  <c r="F182" i="50"/>
  <c r="F181" i="50"/>
  <c r="F180" i="50"/>
  <c r="F179" i="50"/>
  <c r="F178" i="50"/>
  <c r="F177" i="50"/>
  <c r="F176" i="50"/>
  <c r="F175" i="50"/>
  <c r="F174" i="50"/>
  <c r="F173" i="50"/>
  <c r="F172" i="50"/>
  <c r="F171" i="50"/>
  <c r="F170" i="50"/>
  <c r="F169" i="50"/>
  <c r="F168" i="50"/>
  <c r="F167" i="50"/>
  <c r="F166" i="50"/>
  <c r="F165" i="50"/>
  <c r="F164" i="50"/>
  <c r="F163" i="50"/>
  <c r="F162" i="50"/>
  <c r="F161" i="50"/>
  <c r="F160" i="50"/>
  <c r="F159" i="50"/>
  <c r="F158" i="50"/>
  <c r="F157" i="50"/>
  <c r="F156" i="50"/>
  <c r="F155" i="50"/>
  <c r="F154" i="50"/>
  <c r="F153" i="50"/>
  <c r="F152" i="50"/>
  <c r="F151" i="50"/>
  <c r="F150" i="50"/>
  <c r="F149" i="50"/>
  <c r="F148" i="50"/>
  <c r="F147" i="50"/>
  <c r="F146" i="50"/>
  <c r="F145" i="50"/>
  <c r="F144" i="50"/>
  <c r="F143" i="50"/>
  <c r="F142" i="50"/>
  <c r="F141" i="50"/>
  <c r="F140" i="50"/>
  <c r="F139" i="50"/>
  <c r="F138" i="50"/>
  <c r="F137" i="50"/>
  <c r="F136" i="50"/>
  <c r="F135" i="50"/>
  <c r="F134" i="50"/>
  <c r="F133" i="50"/>
  <c r="F132" i="50"/>
  <c r="F131" i="50"/>
  <c r="F130" i="50"/>
  <c r="F129" i="50"/>
  <c r="F128" i="50"/>
  <c r="F127" i="50"/>
  <c r="F126" i="50"/>
  <c r="F125" i="50"/>
  <c r="F124" i="50"/>
  <c r="F123" i="50"/>
  <c r="F122" i="50"/>
  <c r="F121" i="50"/>
  <c r="F120" i="50"/>
  <c r="F119" i="50"/>
  <c r="F118" i="50"/>
  <c r="F117" i="50"/>
  <c r="F116" i="50"/>
  <c r="F115" i="50"/>
  <c r="F114" i="50"/>
  <c r="F113" i="50"/>
  <c r="F112" i="50"/>
  <c r="F111" i="50"/>
  <c r="F110" i="50"/>
  <c r="F109" i="50"/>
  <c r="F108" i="50"/>
  <c r="F107" i="50"/>
  <c r="F106" i="50"/>
  <c r="F105" i="50"/>
  <c r="F104" i="50"/>
  <c r="F103" i="50"/>
  <c r="F102" i="50"/>
  <c r="F101" i="50"/>
  <c r="F100" i="50"/>
  <c r="F99" i="50"/>
  <c r="F98" i="50"/>
  <c r="F97" i="50"/>
  <c r="F96" i="50"/>
  <c r="F95" i="50"/>
  <c r="F94" i="50"/>
  <c r="F93" i="50"/>
  <c r="F92" i="50"/>
  <c r="F91" i="50"/>
  <c r="F90" i="50"/>
  <c r="F89" i="50"/>
  <c r="F88" i="50"/>
  <c r="F87" i="50"/>
  <c r="F86" i="50"/>
  <c r="F85" i="50"/>
  <c r="F84" i="50"/>
  <c r="F83" i="50"/>
  <c r="F82" i="50"/>
  <c r="F81" i="50"/>
  <c r="F80" i="50"/>
  <c r="F79" i="50"/>
  <c r="F78" i="50"/>
  <c r="F77" i="50"/>
  <c r="F76" i="50"/>
  <c r="F75" i="50"/>
  <c r="F74" i="50"/>
  <c r="F73" i="50"/>
  <c r="F72" i="50"/>
  <c r="F71" i="50"/>
  <c r="F70" i="50"/>
  <c r="F69" i="50"/>
  <c r="F68" i="50"/>
  <c r="F67" i="50"/>
  <c r="F66" i="50"/>
  <c r="F63" i="50"/>
  <c r="F62" i="50"/>
  <c r="F60" i="50"/>
  <c r="F59" i="50"/>
  <c r="F58" i="50"/>
  <c r="F55" i="50"/>
  <c r="F54" i="50"/>
  <c r="F52" i="50"/>
  <c r="F51" i="50"/>
  <c r="F50" i="50"/>
  <c r="I7" i="49"/>
  <c r="N2" i="49"/>
  <c r="H2" i="49"/>
  <c r="J2" i="49" s="1"/>
  <c r="I2" i="49"/>
  <c r="J18" i="12"/>
  <c r="M14" i="8"/>
  <c r="C295" i="9"/>
  <c r="D295" i="9"/>
  <c r="I2" i="9"/>
  <c r="N2" i="9"/>
  <c r="H6" i="12"/>
  <c r="K14" i="12"/>
  <c r="I6" i="12"/>
  <c r="J6" i="12"/>
  <c r="K6" i="12"/>
  <c r="L6" i="8"/>
  <c r="H19" i="12"/>
  <c r="H18" i="12"/>
  <c r="H23" i="12"/>
  <c r="H22" i="12"/>
  <c r="H21" i="12"/>
  <c r="H20" i="12"/>
  <c r="C30" i="12"/>
  <c r="B25" i="12"/>
  <c r="B19" i="12"/>
  <c r="B23" i="12"/>
  <c r="B24" i="12"/>
  <c r="B26" i="12"/>
  <c r="B21" i="12"/>
  <c r="C23" i="12"/>
  <c r="H2" i="9"/>
  <c r="J2" i="9"/>
  <c r="B15" i="12"/>
  <c r="H16" i="8"/>
  <c r="C6" i="12"/>
  <c r="C25" i="12"/>
  <c r="C24" i="12"/>
  <c r="C26" i="12"/>
  <c r="C19" i="12"/>
  <c r="C21" i="12"/>
  <c r="C20" i="12"/>
  <c r="C22" i="12"/>
  <c r="B20" i="12"/>
  <c r="B22" i="12"/>
  <c r="D18" i="12"/>
  <c r="M16" i="8"/>
  <c r="D20" i="12"/>
  <c r="L16" i="8" s="1"/>
  <c r="F168" i="11"/>
  <c r="F211" i="11"/>
  <c r="F152" i="11"/>
  <c r="F196" i="11"/>
  <c r="F182" i="11"/>
  <c r="F166" i="11"/>
  <c r="F172" i="11"/>
  <c r="F200" i="11"/>
  <c r="F203" i="11"/>
  <c r="F171" i="11"/>
  <c r="F148" i="11"/>
  <c r="F98" i="11"/>
  <c r="F127" i="11"/>
  <c r="F135" i="11"/>
  <c r="F121" i="11"/>
  <c r="F100" i="11"/>
  <c r="F94" i="11"/>
  <c r="F108" i="11"/>
  <c r="F188" i="11"/>
  <c r="F82" i="11"/>
  <c r="F186" i="11"/>
  <c r="F192" i="11"/>
  <c r="F204" i="11"/>
  <c r="F208" i="11"/>
  <c r="F66" i="11"/>
  <c r="F101" i="11"/>
  <c r="F174" i="11"/>
  <c r="F180" i="11"/>
  <c r="F173" i="11"/>
  <c r="F175" i="11"/>
  <c r="F95" i="11"/>
  <c r="F207" i="11"/>
  <c r="F116" i="11"/>
  <c r="F184" i="11"/>
  <c r="F107" i="11"/>
  <c r="F177" i="11"/>
  <c r="F160" i="11"/>
  <c r="F84" i="11"/>
  <c r="F179" i="11"/>
  <c r="F92" i="11"/>
  <c r="F176" i="11"/>
  <c r="F201" i="11"/>
  <c r="F206" i="11"/>
  <c r="F185" i="11"/>
  <c r="F164" i="11"/>
  <c r="F115" i="11"/>
  <c r="F198" i="11"/>
  <c r="F143" i="11"/>
  <c r="F157" i="11"/>
  <c r="F123" i="11"/>
  <c r="F205" i="11"/>
  <c r="F156" i="11"/>
  <c r="F105" i="11"/>
  <c r="F253" i="11"/>
  <c r="F244" i="11"/>
  <c r="F227" i="11"/>
  <c r="F285" i="11"/>
  <c r="F283" i="11"/>
  <c r="F276" i="11"/>
  <c r="F260" i="11"/>
  <c r="F225" i="11"/>
  <c r="F290" i="11"/>
  <c r="F292" i="11"/>
  <c r="F275" i="11"/>
  <c r="F245" i="11"/>
  <c r="F224" i="11"/>
  <c r="F236" i="11"/>
  <c r="F219" i="11"/>
  <c r="F273" i="11"/>
  <c r="F287" i="11"/>
  <c r="F262" i="11"/>
  <c r="F239" i="11"/>
  <c r="F294" i="11"/>
  <c r="F237" i="11"/>
  <c r="F226" i="11"/>
  <c r="F289" i="11"/>
  <c r="F264" i="11"/>
  <c r="F229" i="11"/>
  <c r="F243" i="11"/>
  <c r="F251" i="11"/>
  <c r="F228" i="11"/>
  <c r="F249" i="11"/>
  <c r="F165" i="11"/>
  <c r="F261" i="11"/>
  <c r="F291" i="11"/>
  <c r="F231" i="11"/>
  <c r="F266" i="11"/>
  <c r="F250" i="11"/>
  <c r="F295" i="11"/>
  <c r="F218" i="11"/>
  <c r="F282" i="11"/>
  <c r="F255" i="11"/>
  <c r="F212" i="11"/>
  <c r="F293" i="11"/>
  <c r="F246" i="11"/>
  <c r="F268" i="11"/>
  <c r="F252" i="11"/>
  <c r="F235" i="11"/>
  <c r="F216" i="11"/>
  <c r="F279" i="11"/>
  <c r="F247" i="11"/>
  <c r="F220" i="11"/>
  <c r="F284" i="11"/>
  <c r="F278" i="11"/>
  <c r="F230" i="11"/>
  <c r="F213" i="11"/>
  <c r="F265" i="11"/>
  <c r="F238" i="11"/>
  <c r="F248" i="11"/>
  <c r="F270" i="11"/>
  <c r="F254" i="11"/>
  <c r="F263" i="11"/>
  <c r="F280" i="11"/>
  <c r="F232" i="11"/>
  <c r="F215" i="11"/>
  <c r="F257" i="11"/>
  <c r="F214" i="11"/>
  <c r="F240" i="11"/>
  <c r="F272" i="11"/>
  <c r="F256" i="11"/>
  <c r="F288" i="11"/>
  <c r="F267" i="11"/>
  <c r="F241" i="11"/>
  <c r="F269" i="11"/>
  <c r="F242" i="11"/>
  <c r="F281" i="11"/>
  <c r="F274" i="11"/>
  <c r="F258" i="11"/>
  <c r="F233" i="11"/>
  <c r="F286" i="11"/>
  <c r="F271" i="11"/>
  <c r="F222" i="11"/>
  <c r="F234" i="11"/>
  <c r="F217" i="11"/>
  <c r="F221" i="11"/>
  <c r="F194" i="11"/>
  <c r="F146" i="11"/>
  <c r="F113" i="11"/>
  <c r="F145" i="11"/>
  <c r="F125" i="11"/>
  <c r="F96" i="11"/>
  <c r="F199" i="11"/>
  <c r="F122" i="11"/>
  <c r="F97" i="11"/>
  <c r="F191" i="11"/>
  <c r="F119" i="11"/>
  <c r="F129" i="11"/>
  <c r="F178" i="11"/>
  <c r="F189" i="11"/>
  <c r="F193" i="11"/>
  <c r="F120" i="11"/>
  <c r="F163" i="11"/>
  <c r="F72" i="11"/>
  <c r="F46" i="11"/>
  <c r="F144" i="11"/>
  <c r="F137" i="11"/>
  <c r="F54" i="11"/>
  <c r="F78" i="11"/>
  <c r="F112" i="11"/>
  <c r="F155" i="11"/>
  <c r="F64" i="11"/>
  <c r="F142" i="11"/>
  <c r="F117" i="11"/>
  <c r="F110" i="11"/>
  <c r="F136" i="11"/>
  <c r="F103" i="11"/>
  <c r="F151" i="11"/>
  <c r="F109" i="11"/>
  <c r="F88" i="11"/>
  <c r="F197" i="11"/>
  <c r="F147" i="11"/>
  <c r="F210" i="11"/>
  <c r="F90" i="11"/>
  <c r="F158" i="11"/>
  <c r="F104" i="11"/>
  <c r="F68" i="11"/>
  <c r="F99" i="11"/>
  <c r="F134" i="11"/>
  <c r="F209" i="11"/>
  <c r="F86" i="11"/>
  <c r="F169" i="11"/>
  <c r="F102" i="11"/>
  <c r="F138" i="11"/>
  <c r="F106" i="11"/>
  <c r="F131" i="11"/>
  <c r="F70" i="11"/>
  <c r="F80" i="11"/>
  <c r="F153" i="11"/>
  <c r="F190" i="11"/>
  <c r="F126" i="11"/>
  <c r="F150" i="11"/>
  <c r="F187" i="11"/>
  <c r="F118" i="11"/>
  <c r="F195" i="11"/>
  <c r="F62" i="11"/>
  <c r="F38" i="11"/>
  <c r="F139" i="11"/>
  <c r="F128" i="11"/>
  <c r="F76" i="11"/>
  <c r="F159" i="11"/>
  <c r="F162" i="11"/>
  <c r="F93" i="11"/>
  <c r="F181" i="11"/>
  <c r="F141" i="11"/>
  <c r="F111" i="11"/>
  <c r="F132" i="11"/>
  <c r="F170" i="11"/>
  <c r="F124" i="11"/>
  <c r="F140" i="11"/>
  <c r="F167" i="11"/>
  <c r="F183" i="11"/>
  <c r="F74" i="11"/>
  <c r="F114" i="11"/>
  <c r="F130" i="11"/>
  <c r="F202" i="11"/>
  <c r="F133" i="11"/>
  <c r="F161" i="11"/>
  <c r="F149" i="11"/>
  <c r="F154" i="11"/>
  <c r="N286" i="51" l="1"/>
  <c r="C286" i="51" s="1"/>
  <c r="F566" i="50"/>
  <c r="F289" i="51"/>
  <c r="P293" i="51"/>
  <c r="E293" i="51" s="1"/>
  <c r="D293" i="51" s="1"/>
  <c r="F293" i="51" s="1"/>
  <c r="D580" i="50"/>
  <c r="F580" i="50" s="1"/>
  <c r="F235" i="51"/>
  <c r="F559" i="50"/>
  <c r="F565" i="50"/>
  <c r="F569" i="50"/>
  <c r="F560" i="50"/>
  <c r="N283" i="51"/>
  <c r="C283" i="51" s="1"/>
  <c r="F283" i="51" s="1"/>
  <c r="N290" i="51"/>
  <c r="C290" i="51" s="1"/>
  <c r="F574" i="50"/>
  <c r="P292" i="51"/>
  <c r="E292" i="51" s="1"/>
  <c r="D292" i="51" s="1"/>
  <c r="F292" i="51" s="1"/>
  <c r="D578" i="50"/>
  <c r="E247" i="51"/>
  <c r="D247" i="51" s="1"/>
  <c r="F239" i="51"/>
  <c r="F237" i="51"/>
  <c r="F232" i="51"/>
  <c r="F229" i="51"/>
  <c r="F223" i="51"/>
  <c r="F219" i="51"/>
  <c r="F215" i="51"/>
  <c r="F211" i="51"/>
  <c r="F205" i="51"/>
  <c r="F201" i="51"/>
  <c r="N294" i="51"/>
  <c r="C294" i="51" s="1"/>
  <c r="F294" i="51" s="1"/>
  <c r="F582" i="50"/>
  <c r="E255" i="51"/>
  <c r="D255" i="51" s="1"/>
  <c r="F255" i="51" s="1"/>
  <c r="F243" i="51"/>
  <c r="F281" i="51"/>
  <c r="P288" i="51"/>
  <c r="E288" i="51" s="1"/>
  <c r="D288" i="51" s="1"/>
  <c r="D570" i="50"/>
  <c r="F570" i="50" s="1"/>
  <c r="N295" i="51"/>
  <c r="C295" i="51" s="1"/>
  <c r="F295" i="51" s="1"/>
  <c r="F584" i="50"/>
  <c r="F214" i="51"/>
  <c r="D564" i="50"/>
  <c r="F564" i="50" s="1"/>
  <c r="P285" i="51"/>
  <c r="E285" i="51" s="1"/>
  <c r="D285" i="51" s="1"/>
  <c r="E286" i="51"/>
  <c r="D286" i="51" s="1"/>
  <c r="F568" i="50"/>
  <c r="N287" i="51"/>
  <c r="C287" i="51" s="1"/>
  <c r="F287" i="51" s="1"/>
  <c r="F557" i="50"/>
  <c r="F561" i="50"/>
  <c r="F567" i="50"/>
  <c r="F579" i="50"/>
  <c r="N282" i="51"/>
  <c r="C282" i="51" s="1"/>
  <c r="F282" i="51" s="1"/>
  <c r="F558" i="50"/>
  <c r="P284" i="51"/>
  <c r="E284" i="51" s="1"/>
  <c r="D284" i="51" s="1"/>
  <c r="F284" i="51" s="1"/>
  <c r="D562" i="50"/>
  <c r="F562" i="50" s="1"/>
  <c r="F285" i="51"/>
  <c r="F288" i="51"/>
  <c r="D572" i="50"/>
  <c r="F572" i="50" s="1"/>
  <c r="P289" i="51"/>
  <c r="E289" i="51" s="1"/>
  <c r="D289" i="51" s="1"/>
  <c r="F576" i="50"/>
  <c r="N291" i="51"/>
  <c r="C291" i="51" s="1"/>
  <c r="F291" i="51" s="1"/>
  <c r="F270" i="51"/>
  <c r="F260" i="51"/>
  <c r="E253" i="51"/>
  <c r="D253" i="51" s="1"/>
  <c r="F253" i="51" s="1"/>
  <c r="F247" i="51"/>
  <c r="F245" i="51"/>
  <c r="F240" i="51"/>
  <c r="F268" i="51"/>
  <c r="F264" i="51"/>
  <c r="F208" i="51"/>
  <c r="F204" i="51"/>
  <c r="F200" i="51"/>
  <c r="F197" i="51"/>
  <c r="F193" i="51"/>
  <c r="F189" i="51"/>
  <c r="F185" i="51"/>
  <c r="F177" i="51"/>
  <c r="F169" i="51"/>
  <c r="F161" i="51"/>
  <c r="F153" i="51"/>
  <c r="F145" i="51"/>
  <c r="F137" i="51"/>
  <c r="F129" i="51"/>
  <c r="F121" i="51"/>
  <c r="F113" i="51"/>
  <c r="F105" i="51"/>
  <c r="F97" i="51"/>
  <c r="F89" i="51"/>
  <c r="F81" i="51"/>
  <c r="F73" i="51"/>
  <c r="D520" i="50"/>
  <c r="F520" i="50" s="1"/>
  <c r="P263" i="51"/>
  <c r="E263" i="51" s="1"/>
  <c r="D263" i="51" s="1"/>
  <c r="F263" i="51" s="1"/>
  <c r="D512" i="50"/>
  <c r="F512" i="50" s="1"/>
  <c r="P259" i="51"/>
  <c r="E259" i="51" s="1"/>
  <c r="D259" i="51" s="1"/>
  <c r="F259" i="51" s="1"/>
  <c r="D504" i="50"/>
  <c r="F504" i="50" s="1"/>
  <c r="P255" i="51"/>
  <c r="D496" i="50"/>
  <c r="F496" i="50" s="1"/>
  <c r="P251" i="51"/>
  <c r="E251" i="51" s="1"/>
  <c r="D251" i="51" s="1"/>
  <c r="F251" i="51" s="1"/>
  <c r="D488" i="50"/>
  <c r="P247" i="51"/>
  <c r="D456" i="50"/>
  <c r="F456" i="50" s="1"/>
  <c r="P231" i="51"/>
  <c r="E231" i="51" s="1"/>
  <c r="D231" i="51" s="1"/>
  <c r="F231" i="51" s="1"/>
  <c r="D440" i="50"/>
  <c r="F440" i="50" s="1"/>
  <c r="P223" i="51"/>
  <c r="E223" i="51" s="1"/>
  <c r="D223" i="51" s="1"/>
  <c r="D582" i="50"/>
  <c r="P290" i="51"/>
  <c r="E290" i="51" s="1"/>
  <c r="D290" i="51" s="1"/>
  <c r="F578" i="50"/>
  <c r="C262" i="51"/>
  <c r="F262" i="51" s="1"/>
  <c r="E258" i="51"/>
  <c r="D258" i="51" s="1"/>
  <c r="F258" i="51" s="1"/>
  <c r="P249" i="51"/>
  <c r="E249" i="51" s="1"/>
  <c r="D249" i="51" s="1"/>
  <c r="F249" i="51" s="1"/>
  <c r="C246" i="51"/>
  <c r="F246" i="51" s="1"/>
  <c r="C242" i="51"/>
  <c r="F242" i="51" s="1"/>
  <c r="C238" i="51"/>
  <c r="F238" i="51" s="1"/>
  <c r="C234" i="51"/>
  <c r="F234" i="51" s="1"/>
  <c r="E230" i="51"/>
  <c r="D230" i="51" s="1"/>
  <c r="F230" i="51" s="1"/>
  <c r="C182" i="51"/>
  <c r="F182" i="51" s="1"/>
  <c r="C174" i="51"/>
  <c r="F174" i="51" s="1"/>
  <c r="C166" i="51"/>
  <c r="F166" i="51" s="1"/>
  <c r="C158" i="51"/>
  <c r="F158" i="51" s="1"/>
  <c r="C150" i="51"/>
  <c r="F150" i="51" s="1"/>
  <c r="C142" i="51"/>
  <c r="F142" i="51" s="1"/>
  <c r="C134" i="51"/>
  <c r="F134" i="51" s="1"/>
  <c r="C126" i="51"/>
  <c r="F126" i="51" s="1"/>
  <c r="C118" i="51"/>
  <c r="F118" i="51" s="1"/>
  <c r="C110" i="51"/>
  <c r="F110" i="51" s="1"/>
  <c r="C102" i="51"/>
  <c r="F102" i="51" s="1"/>
  <c r="C94" i="51"/>
  <c r="F94" i="51" s="1"/>
  <c r="C86" i="51"/>
  <c r="F86" i="51" s="1"/>
  <c r="C78" i="51"/>
  <c r="F78" i="51" s="1"/>
  <c r="F43" i="51"/>
  <c r="F275" i="51"/>
  <c r="F279" i="51"/>
  <c r="F248" i="51"/>
  <c r="F220" i="51"/>
  <c r="F212" i="51"/>
  <c r="F256" i="51"/>
  <c r="P253" i="51"/>
  <c r="F228" i="51"/>
  <c r="F181" i="51"/>
  <c r="F173" i="51"/>
  <c r="F165" i="51"/>
  <c r="F157" i="51"/>
  <c r="F149" i="51"/>
  <c r="F141" i="51"/>
  <c r="F133" i="51"/>
  <c r="F125" i="51"/>
  <c r="F117" i="51"/>
  <c r="F109" i="51"/>
  <c r="F101" i="51"/>
  <c r="F93" i="51"/>
  <c r="F85" i="51"/>
  <c r="F77" i="51"/>
  <c r="F272" i="51"/>
  <c r="F216" i="51"/>
  <c r="E277" i="51"/>
  <c r="D277" i="51" s="1"/>
  <c r="F277" i="51" s="1"/>
  <c r="E281" i="51"/>
  <c r="D281" i="51" s="1"/>
  <c r="E270" i="51"/>
  <c r="D270" i="51" s="1"/>
  <c r="E266" i="51"/>
  <c r="D266" i="51" s="1"/>
  <c r="F266" i="51" s="1"/>
  <c r="P257" i="51"/>
  <c r="E257" i="51" s="1"/>
  <c r="D257" i="51" s="1"/>
  <c r="F257" i="51" s="1"/>
  <c r="C254" i="51"/>
  <c r="F254" i="51" s="1"/>
  <c r="E250" i="51"/>
  <c r="D250" i="51" s="1"/>
  <c r="F250" i="51" s="1"/>
  <c r="C226" i="51"/>
  <c r="F226" i="51" s="1"/>
  <c r="E222" i="51"/>
  <c r="D222" i="51" s="1"/>
  <c r="F222" i="51" s="1"/>
  <c r="E218" i="51"/>
  <c r="D218" i="51" s="1"/>
  <c r="F218" i="51" s="1"/>
  <c r="E214" i="51"/>
  <c r="D214" i="51" s="1"/>
  <c r="E210" i="51"/>
  <c r="D210" i="51" s="1"/>
  <c r="F210" i="51" s="1"/>
  <c r="C206" i="51"/>
  <c r="F206" i="51" s="1"/>
  <c r="C202" i="51"/>
  <c r="F202" i="51" s="1"/>
  <c r="C198" i="51"/>
  <c r="F198" i="51" s="1"/>
  <c r="F196" i="51"/>
  <c r="C194" i="51"/>
  <c r="F194" i="51" s="1"/>
  <c r="F192" i="51"/>
  <c r="C190" i="51"/>
  <c r="F190" i="51" s="1"/>
  <c r="F188" i="51"/>
  <c r="C186" i="51"/>
  <c r="F186" i="51" s="1"/>
  <c r="C178" i="51"/>
  <c r="F178" i="51" s="1"/>
  <c r="C170" i="51"/>
  <c r="F170" i="51" s="1"/>
  <c r="C162" i="51"/>
  <c r="F162" i="51" s="1"/>
  <c r="C154" i="51"/>
  <c r="F154" i="51" s="1"/>
  <c r="C146" i="51"/>
  <c r="F146" i="51" s="1"/>
  <c r="C138" i="51"/>
  <c r="F138" i="51" s="1"/>
  <c r="C130" i="51"/>
  <c r="F130" i="51" s="1"/>
  <c r="C122" i="51"/>
  <c r="F122" i="51" s="1"/>
  <c r="C114" i="51"/>
  <c r="F114" i="51" s="1"/>
  <c r="C106" i="51"/>
  <c r="F106" i="51" s="1"/>
  <c r="C98" i="51"/>
  <c r="F98" i="51" s="1"/>
  <c r="C90" i="51"/>
  <c r="F90" i="51" s="1"/>
  <c r="C82" i="51"/>
  <c r="F82" i="51" s="1"/>
  <c r="C74" i="51"/>
  <c r="F74" i="51" s="1"/>
  <c r="E48" i="51"/>
  <c r="D48" i="51" s="1"/>
  <c r="F21" i="51"/>
  <c r="F71" i="51"/>
  <c r="F67" i="51"/>
  <c r="F63" i="51"/>
  <c r="F59" i="51"/>
  <c r="C49" i="51"/>
  <c r="C25" i="51"/>
  <c r="F25" i="51" s="1"/>
  <c r="E21" i="51"/>
  <c r="D21" i="51" s="1"/>
  <c r="E13" i="51"/>
  <c r="D13" i="51" s="1"/>
  <c r="E11" i="51"/>
  <c r="D11" i="51" s="1"/>
  <c r="E15" i="51"/>
  <c r="D15" i="51" s="1"/>
  <c r="C19" i="51"/>
  <c r="F19" i="51" s="1"/>
  <c r="E19" i="51"/>
  <c r="D19" i="51" s="1"/>
  <c r="C23" i="51"/>
  <c r="E23" i="51"/>
  <c r="D23" i="51" s="1"/>
  <c r="C27" i="51"/>
  <c r="C31" i="51"/>
  <c r="C53" i="51"/>
  <c r="E49" i="51"/>
  <c r="D49" i="51" s="1"/>
  <c r="C41" i="51"/>
  <c r="F41" i="51" s="1"/>
  <c r="C39" i="51"/>
  <c r="C29" i="51"/>
  <c r="E25" i="51"/>
  <c r="D25" i="51" s="1"/>
  <c r="C69" i="51"/>
  <c r="F69" i="51" s="1"/>
  <c r="C65" i="51"/>
  <c r="F65" i="51" s="1"/>
  <c r="C61" i="51"/>
  <c r="C57" i="51"/>
  <c r="F57" i="51" s="1"/>
  <c r="E51" i="51"/>
  <c r="D51" i="51" s="1"/>
  <c r="C51" i="51"/>
  <c r="C45" i="51"/>
  <c r="E41" i="51"/>
  <c r="D41" i="51" s="1"/>
  <c r="C33" i="51"/>
  <c r="F33" i="51" s="1"/>
  <c r="E29" i="51"/>
  <c r="D29" i="51" s="1"/>
  <c r="B52" i="51"/>
  <c r="F52" i="51" s="1"/>
  <c r="B48" i="51"/>
  <c r="B44" i="51"/>
  <c r="F44" i="51" s="1"/>
  <c r="B40" i="51"/>
  <c r="B36" i="51"/>
  <c r="F36" i="51" s="1"/>
  <c r="B32" i="51"/>
  <c r="B28" i="51"/>
  <c r="B24" i="51"/>
  <c r="B20" i="51"/>
  <c r="B16" i="51"/>
  <c r="C65" i="50"/>
  <c r="F65" i="50" s="1"/>
  <c r="E64" i="50"/>
  <c r="B64" i="50"/>
  <c r="B61" i="50"/>
  <c r="F61" i="50" s="1"/>
  <c r="C57" i="50"/>
  <c r="F57" i="50" s="1"/>
  <c r="E56" i="50"/>
  <c r="B56" i="50"/>
  <c r="B53" i="50"/>
  <c r="F53" i="50" s="1"/>
  <c r="C49" i="50"/>
  <c r="F49" i="50" s="1"/>
  <c r="E48" i="50"/>
  <c r="B48" i="50"/>
  <c r="B46" i="50"/>
  <c r="B44" i="50"/>
  <c r="B42" i="50"/>
  <c r="B40" i="50"/>
  <c r="B38" i="50"/>
  <c r="B36" i="50"/>
  <c r="B34" i="50"/>
  <c r="B32" i="50"/>
  <c r="B30" i="50"/>
  <c r="B28" i="50"/>
  <c r="B26" i="50"/>
  <c r="B24" i="50"/>
  <c r="B22" i="50"/>
  <c r="B20" i="50"/>
  <c r="B18" i="50"/>
  <c r="B16" i="50"/>
  <c r="B14" i="50"/>
  <c r="B12" i="50"/>
  <c r="B10" i="50"/>
  <c r="B8" i="50"/>
  <c r="M7" i="51" s="1"/>
  <c r="B522" i="50"/>
  <c r="B488" i="50"/>
  <c r="B7" i="50"/>
  <c r="F7" i="50" s="1"/>
  <c r="B9" i="50"/>
  <c r="F9" i="50" s="1"/>
  <c r="B11" i="50"/>
  <c r="F11" i="50" s="1"/>
  <c r="B13" i="50"/>
  <c r="F13" i="50" s="1"/>
  <c r="B15" i="50"/>
  <c r="F15" i="50" s="1"/>
  <c r="B17" i="50"/>
  <c r="F17" i="50" s="1"/>
  <c r="B19" i="50"/>
  <c r="F19" i="50" s="1"/>
  <c r="B21" i="50"/>
  <c r="F21" i="50" s="1"/>
  <c r="B23" i="50"/>
  <c r="F23" i="50" s="1"/>
  <c r="B25" i="50"/>
  <c r="F25" i="50" s="1"/>
  <c r="B27" i="50"/>
  <c r="F27" i="50" s="1"/>
  <c r="B29" i="50"/>
  <c r="F29" i="50" s="1"/>
  <c r="B31" i="50"/>
  <c r="F31" i="50" s="1"/>
  <c r="B33" i="50"/>
  <c r="F33" i="50" s="1"/>
  <c r="B35" i="50"/>
  <c r="F35" i="50" s="1"/>
  <c r="B37" i="50"/>
  <c r="F37" i="50" s="1"/>
  <c r="B39" i="50"/>
  <c r="F39" i="50" s="1"/>
  <c r="B41" i="50"/>
  <c r="F41" i="50" s="1"/>
  <c r="B43" i="50"/>
  <c r="F43" i="50" s="1"/>
  <c r="B45" i="50"/>
  <c r="F45" i="50" s="1"/>
  <c r="B47" i="50"/>
  <c r="F47" i="50" s="1"/>
  <c r="C8" i="50"/>
  <c r="C6" i="50"/>
  <c r="B223" i="11"/>
  <c r="B7" i="11"/>
  <c r="B9" i="11"/>
  <c r="B11" i="11"/>
  <c r="B13" i="11"/>
  <c r="B15" i="11"/>
  <c r="B17" i="11"/>
  <c r="B19" i="11"/>
  <c r="F19" i="11" s="1"/>
  <c r="B21" i="11"/>
  <c r="F21" i="11" s="1"/>
  <c r="B23" i="11"/>
  <c r="F23" i="11" s="1"/>
  <c r="B25" i="11"/>
  <c r="F25" i="11" s="1"/>
  <c r="B27" i="11"/>
  <c r="F27" i="11" s="1"/>
  <c r="B29" i="11"/>
  <c r="F29" i="11" s="1"/>
  <c r="B31" i="11"/>
  <c r="F31" i="11" s="1"/>
  <c r="B33" i="11"/>
  <c r="F33" i="11" s="1"/>
  <c r="B35" i="11"/>
  <c r="F35" i="11" s="1"/>
  <c r="B37" i="11"/>
  <c r="B39" i="11"/>
  <c r="B41" i="11"/>
  <c r="F41" i="11" s="1"/>
  <c r="B43" i="11"/>
  <c r="F43" i="11" s="1"/>
  <c r="B45" i="11"/>
  <c r="B47" i="11"/>
  <c r="B49" i="11"/>
  <c r="F49" i="11" s="1"/>
  <c r="B51" i="11"/>
  <c r="F51" i="11" s="1"/>
  <c r="B53" i="11"/>
  <c r="B55" i="11"/>
  <c r="B57" i="11"/>
  <c r="F57" i="11" s="1"/>
  <c r="B59" i="11"/>
  <c r="F59" i="11" s="1"/>
  <c r="B61" i="11"/>
  <c r="B277" i="11"/>
  <c r="F277" i="11" s="1"/>
  <c r="B8" i="11"/>
  <c r="B10" i="11"/>
  <c r="B12" i="11"/>
  <c r="B14" i="11"/>
  <c r="B16" i="11"/>
  <c r="B18" i="11"/>
  <c r="B20" i="11"/>
  <c r="B22" i="11"/>
  <c r="B24" i="11"/>
  <c r="B26" i="11"/>
  <c r="B28" i="11"/>
  <c r="B30" i="11"/>
  <c r="B32" i="11"/>
  <c r="B34" i="11"/>
  <c r="B42" i="11"/>
  <c r="B50" i="11"/>
  <c r="B58" i="11"/>
  <c r="B63" i="11"/>
  <c r="F63" i="11" s="1"/>
  <c r="B65" i="11"/>
  <c r="F65" i="11" s="1"/>
  <c r="B67" i="11"/>
  <c r="F67" i="11" s="1"/>
  <c r="B69" i="11"/>
  <c r="F69" i="11" s="1"/>
  <c r="B71" i="11"/>
  <c r="F71" i="11" s="1"/>
  <c r="B73" i="11"/>
  <c r="F73" i="11" s="1"/>
  <c r="B75" i="11"/>
  <c r="F75" i="11" s="1"/>
  <c r="B77" i="11"/>
  <c r="F77" i="11" s="1"/>
  <c r="B79" i="11"/>
  <c r="F79" i="11" s="1"/>
  <c r="B81" i="11"/>
  <c r="F81" i="11" s="1"/>
  <c r="B83" i="11"/>
  <c r="F83" i="11" s="1"/>
  <c r="B85" i="11"/>
  <c r="F85" i="11" s="1"/>
  <c r="B87" i="11"/>
  <c r="F87" i="11" s="1"/>
  <c r="B89" i="11"/>
  <c r="F89" i="11" s="1"/>
  <c r="B91" i="11"/>
  <c r="F91" i="11" s="1"/>
  <c r="B6" i="11"/>
  <c r="F6" i="11" s="1"/>
  <c r="C7" i="11"/>
  <c r="C9" i="11"/>
  <c r="C11" i="11"/>
  <c r="C13" i="11"/>
  <c r="C15" i="11"/>
  <c r="C17" i="11"/>
  <c r="B36" i="11"/>
  <c r="F36" i="11" s="1"/>
  <c r="B44" i="11"/>
  <c r="F44" i="11" s="1"/>
  <c r="B52" i="11"/>
  <c r="F52" i="11" s="1"/>
  <c r="B60" i="11"/>
  <c r="F60" i="11" s="1"/>
  <c r="C58" i="11"/>
  <c r="E55" i="11"/>
  <c r="C50" i="11"/>
  <c r="E47" i="11"/>
  <c r="C42" i="11"/>
  <c r="E39" i="11"/>
  <c r="C34" i="11"/>
  <c r="C32" i="11"/>
  <c r="C30" i="11"/>
  <c r="C28" i="11"/>
  <c r="C26" i="11"/>
  <c r="C24" i="11"/>
  <c r="C22" i="11"/>
  <c r="C20" i="11"/>
  <c r="C18" i="11"/>
  <c r="C16" i="11"/>
  <c r="C14" i="11"/>
  <c r="C12" i="11"/>
  <c r="C10" i="11"/>
  <c r="C8" i="11"/>
  <c r="E61" i="11"/>
  <c r="C56" i="11"/>
  <c r="E53" i="11"/>
  <c r="C48" i="11"/>
  <c r="E45" i="11"/>
  <c r="C40" i="11"/>
  <c r="E37" i="11"/>
  <c r="B259" i="11"/>
  <c r="F259" i="11" s="1"/>
  <c r="D61" i="11" l="1"/>
  <c r="K61" i="51"/>
  <c r="E61" i="51" s="1"/>
  <c r="D61" i="51" s="1"/>
  <c r="I30" i="51"/>
  <c r="C30" i="51" s="1"/>
  <c r="F30" i="51" s="1"/>
  <c r="F30" i="11"/>
  <c r="M8" i="51"/>
  <c r="F10" i="50"/>
  <c r="M12" i="51"/>
  <c r="F18" i="50"/>
  <c r="M16" i="51"/>
  <c r="F26" i="50"/>
  <c r="M20" i="51"/>
  <c r="F34" i="50"/>
  <c r="M24" i="51"/>
  <c r="F42" i="50"/>
  <c r="D48" i="50"/>
  <c r="F48" i="50" s="1"/>
  <c r="P27" i="51"/>
  <c r="E27" i="51" s="1"/>
  <c r="D27" i="51" s="1"/>
  <c r="D56" i="50"/>
  <c r="P31" i="51"/>
  <c r="E31" i="51" s="1"/>
  <c r="D31" i="51" s="1"/>
  <c r="D64" i="50"/>
  <c r="F64" i="50" s="1"/>
  <c r="P35" i="51"/>
  <c r="E35" i="51" s="1"/>
  <c r="D35" i="51" s="1"/>
  <c r="F35" i="51" s="1"/>
  <c r="F51" i="51"/>
  <c r="M25" i="51"/>
  <c r="F44" i="50"/>
  <c r="F31" i="51"/>
  <c r="F23" i="51"/>
  <c r="I14" i="51"/>
  <c r="C14" i="51" s="1"/>
  <c r="F14" i="51" s="1"/>
  <c r="F14" i="11"/>
  <c r="I42" i="51"/>
  <c r="C42" i="51" s="1"/>
  <c r="F42" i="51" s="1"/>
  <c r="F42" i="11"/>
  <c r="I11" i="51"/>
  <c r="C11" i="51" s="1"/>
  <c r="F11" i="51" s="1"/>
  <c r="F11" i="11"/>
  <c r="I8" i="51"/>
  <c r="C8" i="51" s="1"/>
  <c r="F8" i="51" s="1"/>
  <c r="F8" i="11"/>
  <c r="I24" i="51"/>
  <c r="C24" i="51" s="1"/>
  <c r="F24" i="51" s="1"/>
  <c r="F24" i="11"/>
  <c r="D47" i="11"/>
  <c r="F47" i="11" s="1"/>
  <c r="K47" i="51"/>
  <c r="E47" i="51" s="1"/>
  <c r="D47" i="51" s="1"/>
  <c r="F47" i="51" s="1"/>
  <c r="I17" i="51"/>
  <c r="C17" i="51" s="1"/>
  <c r="F17" i="51" s="1"/>
  <c r="F17" i="11"/>
  <c r="F61" i="11"/>
  <c r="F45" i="11"/>
  <c r="M9" i="51"/>
  <c r="F12" i="50"/>
  <c r="M17" i="51"/>
  <c r="F28" i="50"/>
  <c r="D37" i="11"/>
  <c r="K37" i="51"/>
  <c r="E37" i="51" s="1"/>
  <c r="D37" i="51" s="1"/>
  <c r="F37" i="51" s="1"/>
  <c r="D53" i="11"/>
  <c r="K53" i="51"/>
  <c r="E53" i="51" s="1"/>
  <c r="D53" i="51" s="1"/>
  <c r="F53" i="51" s="1"/>
  <c r="I10" i="51"/>
  <c r="C10" i="51" s="1"/>
  <c r="F10" i="51" s="1"/>
  <c r="F10" i="11"/>
  <c r="I18" i="51"/>
  <c r="C18" i="51" s="1"/>
  <c r="F18" i="51" s="1"/>
  <c r="F18" i="11"/>
  <c r="I26" i="51"/>
  <c r="C26" i="51" s="1"/>
  <c r="F26" i="51" s="1"/>
  <c r="F26" i="11"/>
  <c r="F34" i="11"/>
  <c r="I34" i="51"/>
  <c r="C34" i="51" s="1"/>
  <c r="F34" i="51" s="1"/>
  <c r="I50" i="51"/>
  <c r="C50" i="51" s="1"/>
  <c r="F50" i="51" s="1"/>
  <c r="F50" i="11"/>
  <c r="I15" i="51"/>
  <c r="C15" i="51" s="1"/>
  <c r="F15" i="51" s="1"/>
  <c r="F15" i="11"/>
  <c r="I7" i="51"/>
  <c r="F7" i="11"/>
  <c r="N6" i="51"/>
  <c r="C6" i="51" s="1"/>
  <c r="F6" i="50"/>
  <c r="M264" i="51"/>
  <c r="F522" i="50"/>
  <c r="M10" i="51"/>
  <c r="F14" i="50"/>
  <c r="M14" i="51"/>
  <c r="F22" i="50"/>
  <c r="M18" i="51"/>
  <c r="F30" i="50"/>
  <c r="M22" i="51"/>
  <c r="F38" i="50"/>
  <c r="M26" i="51"/>
  <c r="F46" i="50"/>
  <c r="D45" i="11"/>
  <c r="K45" i="51"/>
  <c r="E45" i="51" s="1"/>
  <c r="D45" i="51" s="1"/>
  <c r="I22" i="51"/>
  <c r="C22" i="51" s="1"/>
  <c r="F22" i="51" s="1"/>
  <c r="F22" i="11"/>
  <c r="F58" i="11"/>
  <c r="I58" i="51"/>
  <c r="C58" i="51" s="1"/>
  <c r="F58" i="51" s="1"/>
  <c r="F48" i="11"/>
  <c r="I48" i="51"/>
  <c r="C48" i="51" s="1"/>
  <c r="F48" i="51" s="1"/>
  <c r="I16" i="51"/>
  <c r="C16" i="51" s="1"/>
  <c r="F16" i="51" s="1"/>
  <c r="F16" i="11"/>
  <c r="I32" i="51"/>
  <c r="C32" i="51" s="1"/>
  <c r="F32" i="51" s="1"/>
  <c r="F32" i="11"/>
  <c r="F9" i="11"/>
  <c r="I9" i="51"/>
  <c r="C9" i="51" s="1"/>
  <c r="F9" i="51" s="1"/>
  <c r="F53" i="11"/>
  <c r="F37" i="11"/>
  <c r="B39" i="12"/>
  <c r="B36" i="12" s="1"/>
  <c r="B3" i="12" s="1"/>
  <c r="C12" i="8" s="1"/>
  <c r="C39" i="12"/>
  <c r="C36" i="12" s="1"/>
  <c r="C3" i="12" s="1"/>
  <c r="F223" i="11"/>
  <c r="F488" i="50"/>
  <c r="M247" i="51"/>
  <c r="M13" i="51"/>
  <c r="F20" i="50"/>
  <c r="M21" i="51"/>
  <c r="F36" i="50"/>
  <c r="I40" i="51"/>
  <c r="C40" i="51" s="1"/>
  <c r="F40" i="51" s="1"/>
  <c r="F40" i="11"/>
  <c r="I56" i="51"/>
  <c r="C56" i="51" s="1"/>
  <c r="F56" i="51" s="1"/>
  <c r="F56" i="11"/>
  <c r="I12" i="51"/>
  <c r="C12" i="51" s="1"/>
  <c r="F12" i="51" s="1"/>
  <c r="F12" i="11"/>
  <c r="I20" i="51"/>
  <c r="C20" i="51" s="1"/>
  <c r="F20" i="51" s="1"/>
  <c r="F20" i="11"/>
  <c r="I28" i="51"/>
  <c r="C28" i="51" s="1"/>
  <c r="F28" i="51" s="1"/>
  <c r="F28" i="11"/>
  <c r="D39" i="11"/>
  <c r="F39" i="11" s="1"/>
  <c r="K39" i="51"/>
  <c r="E39" i="51" s="1"/>
  <c r="D39" i="51" s="1"/>
  <c r="F39" i="51" s="1"/>
  <c r="D55" i="11"/>
  <c r="F55" i="11" s="1"/>
  <c r="K55" i="51"/>
  <c r="E55" i="51" s="1"/>
  <c r="D55" i="51" s="1"/>
  <c r="F55" i="51" s="1"/>
  <c r="I13" i="51"/>
  <c r="C13" i="51" s="1"/>
  <c r="F13" i="51" s="1"/>
  <c r="F13" i="11"/>
  <c r="N7" i="51"/>
  <c r="F8" i="50"/>
  <c r="F16" i="50"/>
  <c r="M11" i="51"/>
  <c r="F24" i="50"/>
  <c r="M15" i="51"/>
  <c r="F32" i="50"/>
  <c r="M19" i="51"/>
  <c r="F40" i="50"/>
  <c r="M23" i="51"/>
  <c r="M27" i="51"/>
  <c r="F56" i="50"/>
  <c r="M31" i="51"/>
  <c r="M35" i="51"/>
  <c r="F45" i="51"/>
  <c r="F61" i="51"/>
  <c r="F29" i="51"/>
  <c r="F27" i="51"/>
  <c r="F49" i="51"/>
  <c r="F290" i="51"/>
  <c r="F286" i="51"/>
  <c r="D12" i="8" l="1"/>
  <c r="D3" i="12"/>
  <c r="F12" i="8" s="1"/>
  <c r="F6" i="51"/>
  <c r="F28" i="12"/>
  <c r="F13" i="12"/>
  <c r="B12" i="12" s="1"/>
  <c r="C7" i="51"/>
  <c r="F7" i="51" s="1"/>
  <c r="B6" i="12" l="1"/>
  <c r="B14" i="8" s="1"/>
  <c r="C12" i="12" s="1"/>
  <c r="D16" i="8" s="1"/>
  <c r="F15" i="12"/>
  <c r="C15" i="12" s="1"/>
  <c r="B16" i="8" s="1"/>
  <c r="J16" i="8"/>
  <c r="C9" i="12"/>
  <c r="L14" i="8" s="1"/>
</calcChain>
</file>

<file path=xl/sharedStrings.xml><?xml version="1.0" encoding="utf-8"?>
<sst xmlns="http://schemas.openxmlformats.org/spreadsheetml/2006/main" count="161" uniqueCount="98">
  <si>
    <t xml:space="preserve">CFM </t>
  </si>
  <si>
    <t>SP</t>
  </si>
  <si>
    <t>RPM</t>
  </si>
  <si>
    <t>Test RPM</t>
  </si>
  <si>
    <t xml:space="preserve"> </t>
  </si>
  <si>
    <t>Speed (RPM)</t>
  </si>
  <si>
    <t>Efficiency</t>
  </si>
  <si>
    <t>Width Factor*</t>
  </si>
  <si>
    <t>Speed</t>
  </si>
  <si>
    <t>Diameter</t>
  </si>
  <si>
    <t>Wheel Width %</t>
  </si>
  <si>
    <t>Wheel Size "</t>
  </si>
  <si>
    <t>Diameter In</t>
  </si>
  <si>
    <t>Width %</t>
  </si>
  <si>
    <t>Angle</t>
  </si>
  <si>
    <t>HUNTAIR Wheel</t>
  </si>
  <si>
    <t>BHP</t>
  </si>
  <si>
    <t>TOTAL</t>
  </si>
  <si>
    <t>PER FAN</t>
  </si>
  <si>
    <t xml:space="preserve">Operating Curve Data Points </t>
  </si>
  <si>
    <t>Leaders in Air Flow Management</t>
  </si>
  <si>
    <t>12" Wheel Test</t>
  </si>
  <si>
    <t>Power (BHP)</t>
  </si>
  <si>
    <t>Blade</t>
  </si>
  <si>
    <r>
      <t xml:space="preserve">Temperature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</t>
    </r>
  </si>
  <si>
    <t>Altitude Ft</t>
  </si>
  <si>
    <t>Density</t>
  </si>
  <si>
    <t>Absolute Pressure</t>
  </si>
  <si>
    <t>Standard Air BHP</t>
  </si>
  <si>
    <t>Operating BHP (Total)</t>
  </si>
  <si>
    <t>Operating BHP (Per Fan)</t>
  </si>
  <si>
    <t>SP (in w.c.)</t>
  </si>
  <si>
    <t>Peak SP (in w.c.)</t>
  </si>
  <si>
    <t>Unit Tag #:</t>
  </si>
  <si>
    <t>Customer:</t>
  </si>
  <si>
    <t>Project:</t>
  </si>
  <si>
    <t>File #:</t>
  </si>
  <si>
    <t>Minimum Wheel Housing "</t>
  </si>
  <si>
    <t>CFM (Total)</t>
  </si>
  <si>
    <t>Static Efficiency (%)</t>
  </si>
  <si>
    <t>% of Peak Static Pressure</t>
  </si>
  <si>
    <t>Motor Name Plate RPM</t>
  </si>
  <si>
    <t>Operating Hz</t>
  </si>
  <si>
    <t>Wheel Class</t>
  </si>
  <si>
    <t>See Engineering</t>
  </si>
  <si>
    <t>I</t>
  </si>
  <si>
    <t>II</t>
  </si>
  <si>
    <t>III</t>
  </si>
  <si>
    <t>Lookup Table</t>
  </si>
  <si>
    <t>Max RPM</t>
  </si>
  <si>
    <t>Max RPM for Class</t>
  </si>
  <si>
    <t xml:space="preserve">Nominal </t>
  </si>
  <si>
    <t>Actual</t>
  </si>
  <si>
    <t>N/A</t>
  </si>
  <si>
    <t>Date:</t>
  </si>
  <si>
    <t>Motor HP Recommended</t>
  </si>
  <si>
    <t>Motor HP</t>
  </si>
  <si>
    <t>% of Peak Static Efficiency</t>
  </si>
  <si>
    <t>Fan Curve Selection Number</t>
  </si>
  <si>
    <t>N</t>
  </si>
  <si>
    <t>&lt;---static efficiency</t>
  </si>
  <si>
    <t>&lt;----% of peak static efficiency</t>
  </si>
  <si>
    <t>W            H</t>
  </si>
  <si>
    <t>Wheel Size (Inches) Max RPM by Class</t>
  </si>
  <si>
    <t>Fan selection curves Wheel Max RPM Lookup</t>
  </si>
  <si>
    <t>Fan Max RPM</t>
  </si>
  <si>
    <t>Date:  2/19/10</t>
  </si>
  <si>
    <t>Test #AMCA</t>
  </si>
  <si>
    <r>
      <t>y = -0.000000000000000078243963465641x</t>
    </r>
    <r>
      <rPr>
        <vertAlign val="superscript"/>
        <sz val="10"/>
        <color rgb="FF000000"/>
        <rFont val="Arial"/>
        <family val="2"/>
      </rPr>
      <t>6</t>
    </r>
    <r>
      <rPr>
        <sz val="10"/>
        <color rgb="FF000000"/>
        <rFont val="Arial"/>
        <family val="2"/>
      </rPr>
      <t xml:space="preserve"> + 0.000000000000210750632830571000x</t>
    </r>
    <r>
      <rPr>
        <vertAlign val="superscript"/>
        <sz val="10"/>
        <color rgb="FF000000"/>
        <rFont val="Arial"/>
        <family val="2"/>
      </rPr>
      <t>5</t>
    </r>
    <r>
      <rPr>
        <sz val="10"/>
        <color rgb="FF000000"/>
        <rFont val="Arial"/>
        <family val="2"/>
      </rPr>
      <t xml:space="preserve"> - 0.000000000209682892628504000000x</t>
    </r>
    <r>
      <rPr>
        <vertAlign val="superscript"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 xml:space="preserve"> + 0.000000089101177903287000000000x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 - 0.000015159779345408400000000000x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+ 0.000310944148168346000000000000x + 1.530893080361320000000000000000 </t>
    </r>
  </si>
  <si>
    <r>
      <t>y = -0.000000000000000003041661614361x</t>
    </r>
    <r>
      <rPr>
        <vertAlign val="superscript"/>
        <sz val="10"/>
        <color rgb="FF000000"/>
        <rFont val="Arial"/>
        <family val="2"/>
      </rPr>
      <t>6</t>
    </r>
    <r>
      <rPr>
        <sz val="10"/>
        <color rgb="FF000000"/>
        <rFont val="Arial"/>
        <family val="2"/>
      </rPr>
      <t xml:space="preserve"> + 0.000000000000010778645077994800x</t>
    </r>
    <r>
      <rPr>
        <vertAlign val="superscript"/>
        <sz val="10"/>
        <color rgb="FF000000"/>
        <rFont val="Arial"/>
        <family val="2"/>
      </rPr>
      <t>5</t>
    </r>
    <r>
      <rPr>
        <sz val="10"/>
        <color rgb="FF000000"/>
        <rFont val="Arial"/>
        <family val="2"/>
      </rPr>
      <t xml:space="preserve"> - 0.000000000013493849605945300000x</t>
    </r>
    <r>
      <rPr>
        <vertAlign val="superscript"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 xml:space="preserve"> + 0.000000007143826207889680000000x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 - 0.000001734259892721690000000000x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+ 0.000370385975202225000000000000x + 0.051008048976081400000000000000 </t>
    </r>
  </si>
  <si>
    <t>*Note: Width Factor of 1 is 50%</t>
  </si>
  <si>
    <t>AMCA Licensed for Air Performance Without Appurtenances and Accessories</t>
  </si>
  <si>
    <t>Model</t>
  </si>
  <si>
    <t>Power rating (BHP) does not include transmission losses.</t>
  </si>
  <si>
    <t>The ratings shown are based on tests and procedures performed in accordance with AMCA</t>
  </si>
  <si>
    <t>Publication 211 and comply with the requirements of the AMCA Certified Ratings Program.</t>
  </si>
  <si>
    <t>Performance Equation</t>
  </si>
  <si>
    <t>Power Equation</t>
  </si>
  <si>
    <t>Equations Derived from AMCA Test Data Test No. 26668A-4</t>
  </si>
  <si>
    <t>Performance certified for installation Type A: Free Inlet, Free Outlet.</t>
  </si>
  <si>
    <r>
      <t>y = -5.30286453E-19x</t>
    </r>
    <r>
      <rPr>
        <vertAlign val="superscript"/>
        <sz val="9"/>
        <color rgb="FF000000"/>
        <rFont val="Arial"/>
        <family val="2"/>
      </rPr>
      <t>6</t>
    </r>
    <r>
      <rPr>
        <sz val="9"/>
        <color rgb="FF000000"/>
        <rFont val="Arial"/>
        <family val="2"/>
      </rPr>
      <t xml:space="preserve"> + 3.98191270E-15x</t>
    </r>
    <r>
      <rPr>
        <vertAlign val="superscript"/>
        <sz val="9"/>
        <color rgb="FF000000"/>
        <rFont val="Arial"/>
        <family val="2"/>
      </rPr>
      <t>5</t>
    </r>
    <r>
      <rPr>
        <sz val="9"/>
        <color rgb="FF000000"/>
        <rFont val="Arial"/>
        <family val="2"/>
      </rPr>
      <t xml:space="preserve"> - 1.01173678E-11x</t>
    </r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 xml:space="preserve"> + 1.05262420E-08x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 xml:space="preserve"> - 4.71801092E-06x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+ 6.53398493E-04x + 1.47145132E+00</t>
    </r>
  </si>
  <si>
    <r>
      <t>y = -3.71860883E-22x</t>
    </r>
    <r>
      <rPr>
        <vertAlign val="superscript"/>
        <sz val="9"/>
        <color rgb="FF000000"/>
        <rFont val="Arial"/>
        <family val="2"/>
      </rPr>
      <t>6</t>
    </r>
    <r>
      <rPr>
        <sz val="9"/>
        <color rgb="FF000000"/>
        <rFont val="Arial"/>
        <family val="2"/>
      </rPr>
      <t xml:space="preserve"> + 2.33655295E-16x</t>
    </r>
    <r>
      <rPr>
        <vertAlign val="superscript"/>
        <sz val="9"/>
        <color rgb="FF000000"/>
        <rFont val="Arial"/>
        <family val="2"/>
      </rPr>
      <t>5</t>
    </r>
    <r>
      <rPr>
        <sz val="9"/>
        <color rgb="FF000000"/>
        <rFont val="Arial"/>
        <family val="2"/>
      </rPr>
      <t xml:space="preserve"> - 9.78327567E-13x</t>
    </r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 xml:space="preserve"> + 1.32212729E-09x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 xml:space="preserve"> - 7.84489673E-07x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+ 4.01100685E-04x + 7.58489901E-02</t>
    </r>
  </si>
  <si>
    <t>Fan Wheel Size 12-50</t>
  </si>
  <si>
    <t xml:space="preserve">   12-50</t>
  </si>
  <si>
    <t xml:space="preserve">   12-100</t>
  </si>
  <si>
    <t>Fan Wheel Size 12-100</t>
  </si>
  <si>
    <t xml:space="preserve"> 12-50 Ps</t>
  </si>
  <si>
    <t xml:space="preserve"> 12-50 BHP</t>
  </si>
  <si>
    <t>Per Fan</t>
  </si>
  <si>
    <t xml:space="preserve"> 12-100 Ps</t>
  </si>
  <si>
    <t xml:space="preserve"> 12-100 BHP</t>
  </si>
  <si>
    <t>Max eff from Interp Curv</t>
  </si>
  <si>
    <t>NAS FAN SELECTOR PROGRAM V2.0</t>
  </si>
  <si>
    <r>
      <t>FANWALL TECHNOLOGY</t>
    </r>
    <r>
      <rPr>
        <b/>
        <vertAlign val="superscript"/>
        <sz val="14"/>
        <rFont val="Arial"/>
        <family val="2"/>
      </rPr>
      <t>®</t>
    </r>
  </si>
  <si>
    <t xml:space="preserve">Nortek Air Solutions, 4841 N Sewell, Oklahoma City, OK 73118 Phone: (405) 525-6546 </t>
  </si>
  <si>
    <t xml:space="preserve">Nortek Air Solutions LLC Certifies that the Huntair PL 10 model shown herein is licensed </t>
  </si>
  <si>
    <t xml:space="preserve">to bear the AMCA Seal. </t>
  </si>
  <si>
    <t>HUNTAIR PL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</si>
</sst>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"/>
    <numFmt numFmtId="166" formatCode="0.0000"/>
    <numFmt numFmtId="167" formatCode="0.00_)"/>
    <numFmt numFmtId="168" formatCode="mmmm\-yyyy"/>
    <numFmt numFmtId="169" formatCode="0.0000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53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i/>
      <sz val="20"/>
      <name val="Arial"/>
      <family val="2"/>
    </font>
    <font>
      <b/>
      <i/>
      <sz val="12"/>
      <color indexed="17"/>
      <name val="Arial"/>
      <family val="2"/>
    </font>
    <font>
      <b/>
      <vertAlign val="superscript"/>
      <sz val="10"/>
      <name val="Arial"/>
      <family val="2"/>
    </font>
    <font>
      <b/>
      <sz val="12"/>
      <color indexed="17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6"/>
      <name val="Helv"/>
    </font>
    <font>
      <sz val="10"/>
      <name val="Arial"/>
      <family val="2"/>
    </font>
    <font>
      <b/>
      <vertAlign val="superscript"/>
      <sz val="14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2"/>
      <color rgb="FF31693A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b/>
      <i/>
      <sz val="12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38" fontId="7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7" fillId="3" borderId="3" applyNumberFormat="0" applyBorder="0" applyAlignment="0" applyProtection="0"/>
    <xf numFmtId="167" fontId="16" fillId="0" borderId="0"/>
    <xf numFmtId="10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Protection="1">
      <protection locked="0" hidden="1"/>
    </xf>
    <xf numFmtId="0" fontId="2" fillId="0" borderId="0" xfId="0" applyFont="1" applyProtection="1">
      <protection locked="0" hidden="1"/>
    </xf>
    <xf numFmtId="0" fontId="0" fillId="0" borderId="0" xfId="0" applyFill="1"/>
    <xf numFmtId="0" fontId="2" fillId="4" borderId="3" xfId="0" applyFont="1" applyFill="1" applyBorder="1" applyAlignment="1">
      <alignment horizontal="center"/>
    </xf>
    <xf numFmtId="0" fontId="0" fillId="3" borderId="3" xfId="0" applyFill="1" applyBorder="1"/>
    <xf numFmtId="0" fontId="2" fillId="3" borderId="3" xfId="0" applyFont="1" applyFill="1" applyBorder="1"/>
    <xf numFmtId="165" fontId="2" fillId="3" borderId="3" xfId="0" applyNumberFormat="1" applyFont="1" applyFill="1" applyBorder="1"/>
    <xf numFmtId="0" fontId="2" fillId="3" borderId="3" xfId="0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" fontId="0" fillId="3" borderId="3" xfId="0" applyNumberFormat="1" applyFill="1" applyBorder="1"/>
    <xf numFmtId="2" fontId="0" fillId="3" borderId="3" xfId="0" applyNumberFormat="1" applyFill="1" applyBorder="1"/>
    <xf numFmtId="1" fontId="2" fillId="3" borderId="3" xfId="0" applyNumberFormat="1" applyFont="1" applyFill="1" applyBorder="1" applyAlignment="1">
      <alignment horizontal="center"/>
    </xf>
    <xf numFmtId="165" fontId="0" fillId="3" borderId="3" xfId="0" applyNumberFormat="1" applyFill="1" applyBorder="1"/>
    <xf numFmtId="1" fontId="0" fillId="0" borderId="0" xfId="0" applyNumberFormat="1"/>
    <xf numFmtId="164" fontId="0" fillId="0" borderId="0" xfId="0" applyNumberFormat="1" applyAlignment="1">
      <alignment horizontal="right"/>
    </xf>
    <xf numFmtId="2" fontId="2" fillId="4" borderId="3" xfId="0" applyNumberFormat="1" applyFont="1" applyFill="1" applyBorder="1" applyAlignment="1">
      <alignment horizontal="center"/>
    </xf>
    <xf numFmtId="164" fontId="0" fillId="3" borderId="3" xfId="0" applyNumberFormat="1" applyFill="1" applyBorder="1"/>
    <xf numFmtId="0" fontId="2" fillId="3" borderId="4" xfId="0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/>
    <xf numFmtId="0" fontId="10" fillId="5" borderId="0" xfId="0" applyFont="1" applyFill="1" applyBorder="1"/>
    <xf numFmtId="0" fontId="2" fillId="5" borderId="0" xfId="0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center"/>
    </xf>
    <xf numFmtId="0" fontId="2" fillId="5" borderId="0" xfId="0" applyFont="1" applyFill="1"/>
    <xf numFmtId="0" fontId="5" fillId="5" borderId="0" xfId="0" applyFont="1" applyFill="1"/>
    <xf numFmtId="0" fontId="6" fillId="0" borderId="5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166" fontId="12" fillId="5" borderId="8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2" fontId="0" fillId="0" borderId="0" xfId="0" applyNumberFormat="1"/>
    <xf numFmtId="2" fontId="1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1" xfId="0" applyBorder="1"/>
    <xf numFmtId="0" fontId="0" fillId="0" borderId="0" xfId="0" applyAlignment="1">
      <alignment horizontal="right"/>
    </xf>
    <xf numFmtId="2" fontId="12" fillId="0" borderId="12" xfId="0" applyNumberFormat="1" applyFont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 vertical="center"/>
    </xf>
    <xf numFmtId="0" fontId="0" fillId="0" borderId="0" xfId="0" applyBorder="1"/>
    <xf numFmtId="1" fontId="0" fillId="0" borderId="3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2" fontId="12" fillId="5" borderId="0" xfId="0" applyNumberFormat="1" applyFont="1" applyFill="1" applyBorder="1" applyAlignment="1" applyProtection="1">
      <alignment horizontal="center"/>
      <protection hidden="1"/>
    </xf>
    <xf numFmtId="49" fontId="13" fillId="5" borderId="0" xfId="0" applyNumberFormat="1" applyFont="1" applyFill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4" fontId="13" fillId="5" borderId="0" xfId="0" applyNumberFormat="1" applyFont="1" applyFill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locked="0"/>
    </xf>
    <xf numFmtId="0" fontId="12" fillId="5" borderId="17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"/>
    </xf>
    <xf numFmtId="2" fontId="12" fillId="5" borderId="6" xfId="0" applyNumberFormat="1" applyFont="1" applyFill="1" applyBorder="1" applyAlignment="1">
      <alignment horizontal="center"/>
    </xf>
    <xf numFmtId="0" fontId="2" fillId="5" borderId="0" xfId="0" applyFont="1" applyFill="1" applyBorder="1" applyAlignment="1" applyProtection="1"/>
    <xf numFmtId="0" fontId="6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vertical="center"/>
    </xf>
    <xf numFmtId="2" fontId="12" fillId="5" borderId="0" xfId="0" applyNumberFormat="1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/>
    <xf numFmtId="0" fontId="12" fillId="5" borderId="0" xfId="0" applyFont="1" applyFill="1" applyBorder="1" applyAlignment="1" applyProtection="1">
      <protection hidden="1"/>
    </xf>
    <xf numFmtId="0" fontId="2" fillId="2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/>
    <xf numFmtId="1" fontId="0" fillId="3" borderId="3" xfId="0" applyNumberFormat="1" applyFill="1" applyBorder="1" applyAlignment="1">
      <alignment horizontal="right"/>
    </xf>
    <xf numFmtId="0" fontId="17" fillId="0" borderId="0" xfId="0" applyFont="1"/>
    <xf numFmtId="0" fontId="17" fillId="0" borderId="0" xfId="0" quotePrefix="1" applyFont="1"/>
    <xf numFmtId="2" fontId="17" fillId="0" borderId="0" xfId="0" quotePrefix="1" applyNumberFormat="1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/>
    <xf numFmtId="0" fontId="0" fillId="6" borderId="0" xfId="0" applyFill="1" applyBorder="1"/>
    <xf numFmtId="166" fontId="0" fillId="0" borderId="3" xfId="0" applyNumberFormat="1" applyBorder="1" applyAlignment="1">
      <alignment horizontal="center"/>
    </xf>
    <xf numFmtId="0" fontId="2" fillId="2" borderId="19" xfId="0" applyFont="1" applyFill="1" applyBorder="1" applyAlignment="1" applyProtection="1">
      <alignment horizontal="center" vertical="center"/>
    </xf>
    <xf numFmtId="2" fontId="12" fillId="5" borderId="13" xfId="0" applyNumberFormat="1" applyFont="1" applyFill="1" applyBorder="1" applyAlignment="1" applyProtection="1">
      <alignment horizontal="center" vertical="center"/>
      <protection hidden="1"/>
    </xf>
    <xf numFmtId="0" fontId="0" fillId="6" borderId="0" xfId="0" applyFill="1"/>
    <xf numFmtId="0" fontId="4" fillId="5" borderId="0" xfId="0" applyFont="1" applyFill="1" applyBorder="1" applyAlignment="1">
      <alignment horizontal="left"/>
    </xf>
    <xf numFmtId="0" fontId="1" fillId="0" borderId="3" xfId="0" applyFont="1" applyBorder="1"/>
    <xf numFmtId="0" fontId="1" fillId="6" borderId="0" xfId="0" applyFont="1" applyFill="1" applyBorder="1" applyAlignment="1">
      <alignment horizontal="right"/>
    </xf>
    <xf numFmtId="2" fontId="0" fillId="6" borderId="0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1" fillId="0" borderId="0" xfId="0" applyFont="1" applyProtection="1">
      <protection locked="0" hidden="1"/>
    </xf>
    <xf numFmtId="0" fontId="0" fillId="0" borderId="3" xfId="0" applyFill="1" applyBorder="1" applyAlignment="1">
      <alignment horizontal="center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/>
    <xf numFmtId="0" fontId="3" fillId="6" borderId="0" xfId="0" applyFont="1" applyFill="1" applyBorder="1" applyAlignment="1" applyProtection="1">
      <alignment horizontal="center" vertical="center"/>
    </xf>
    <xf numFmtId="0" fontId="19" fillId="5" borderId="0" xfId="0" applyFont="1" applyFill="1"/>
    <xf numFmtId="2" fontId="20" fillId="0" borderId="7" xfId="0" applyNumberFormat="1" applyFont="1" applyBorder="1" applyAlignment="1" applyProtection="1">
      <alignment horizontal="center"/>
      <protection hidden="1"/>
    </xf>
    <xf numFmtId="0" fontId="21" fillId="0" borderId="0" xfId="0" applyFont="1" applyAlignment="1">
      <alignment horizontal="left" readingOrder="1"/>
    </xf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left"/>
    </xf>
    <xf numFmtId="164" fontId="12" fillId="0" borderId="8" xfId="0" applyNumberFormat="1" applyFont="1" applyBorder="1" applyAlignment="1" applyProtection="1">
      <alignment horizontal="center" vertical="center"/>
      <protection hidden="1"/>
    </xf>
    <xf numFmtId="2" fontId="23" fillId="0" borderId="17" xfId="0" applyNumberFormat="1" applyFont="1" applyBorder="1" applyAlignment="1" applyProtection="1">
      <alignment horizontal="center" vertical="center"/>
      <protection hidden="1"/>
    </xf>
    <xf numFmtId="0" fontId="1" fillId="5" borderId="0" xfId="0" applyFont="1" applyFill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/>
    <xf numFmtId="0" fontId="20" fillId="0" borderId="0" xfId="0" applyFont="1" applyBorder="1" applyAlignment="1" applyProtection="1">
      <alignment horizontal="center" vertical="center"/>
      <protection hidden="1"/>
    </xf>
    <xf numFmtId="2" fontId="0" fillId="0" borderId="0" xfId="0" applyNumberFormat="1" applyProtection="1">
      <protection locked="0" hidden="1"/>
    </xf>
    <xf numFmtId="168" fontId="0" fillId="6" borderId="0" xfId="0" applyNumberFormat="1" applyFill="1" applyAlignment="1">
      <alignment horizontal="left"/>
    </xf>
    <xf numFmtId="0" fontId="1" fillId="6" borderId="0" xfId="0" applyFont="1" applyFill="1"/>
    <xf numFmtId="0" fontId="0" fillId="6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24" fillId="0" borderId="0" xfId="0" applyFont="1" applyAlignment="1">
      <alignment horizontal="left" vertical="center" readingOrder="1"/>
    </xf>
    <xf numFmtId="166" fontId="21" fillId="0" borderId="0" xfId="0" applyNumberFormat="1" applyFont="1" applyAlignment="1">
      <alignment horizontal="left" readingOrder="1"/>
    </xf>
    <xf numFmtId="164" fontId="21" fillId="0" borderId="0" xfId="0" applyNumberFormat="1" applyFont="1" applyAlignment="1">
      <alignment horizontal="left" readingOrder="1"/>
    </xf>
    <xf numFmtId="49" fontId="0" fillId="0" borderId="0" xfId="0" applyNumberFormat="1"/>
    <xf numFmtId="169" fontId="0" fillId="0" borderId="0" xfId="0" applyNumberFormat="1"/>
    <xf numFmtId="164" fontId="0" fillId="0" borderId="0" xfId="0" applyNumberFormat="1"/>
    <xf numFmtId="165" fontId="0" fillId="0" borderId="0" xfId="0" applyNumberFormat="1" applyBorder="1" applyAlignment="1">
      <alignment horizontal="left"/>
    </xf>
    <xf numFmtId="0" fontId="26" fillId="5" borderId="0" xfId="0" applyFont="1" applyFill="1" applyBorder="1"/>
    <xf numFmtId="0" fontId="1" fillId="5" borderId="0" xfId="0" applyFont="1" applyFill="1" applyBorder="1" applyAlignment="1">
      <alignment horizontal="right"/>
    </xf>
    <xf numFmtId="165" fontId="12" fillId="0" borderId="13" xfId="0" applyNumberFormat="1" applyFont="1" applyFill="1" applyBorder="1" applyAlignment="1" applyProtection="1">
      <alignment horizontal="center"/>
      <protection hidden="1"/>
    </xf>
    <xf numFmtId="165" fontId="12" fillId="0" borderId="18" xfId="0" applyNumberFormat="1" applyFont="1" applyFill="1" applyBorder="1" applyAlignment="1" applyProtection="1">
      <alignment horizontal="center"/>
      <protection hidden="1"/>
    </xf>
    <xf numFmtId="1" fontId="12" fillId="0" borderId="20" xfId="0" applyNumberFormat="1" applyFont="1" applyBorder="1" applyAlignment="1" applyProtection="1">
      <alignment horizontal="center"/>
      <protection hidden="1"/>
    </xf>
    <xf numFmtId="1" fontId="12" fillId="0" borderId="18" xfId="0" applyNumberFormat="1" applyFont="1" applyBorder="1" applyAlignment="1" applyProtection="1">
      <alignment horizontal="center"/>
      <protection hidden="1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18" xfId="0" applyFont="1" applyFill="1" applyBorder="1" applyAlignment="1" applyProtection="1">
      <alignment horizontal="center"/>
      <protection hidden="1"/>
    </xf>
    <xf numFmtId="164" fontId="12" fillId="0" borderId="13" xfId="0" applyNumberFormat="1" applyFont="1" applyBorder="1" applyAlignment="1" applyProtection="1">
      <alignment horizontal="center" vertical="center"/>
      <protection hidden="1"/>
    </xf>
    <xf numFmtId="164" fontId="12" fillId="0" borderId="1" xfId="0" applyNumberFormat="1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164" fontId="12" fillId="0" borderId="13" xfId="0" applyNumberFormat="1" applyFont="1" applyBorder="1" applyAlignment="1" applyProtection="1">
      <alignment horizontal="center"/>
      <protection hidden="1"/>
    </xf>
    <xf numFmtId="164" fontId="12" fillId="0" borderId="18" xfId="0" applyNumberFormat="1" applyFont="1" applyBorder="1" applyAlignment="1" applyProtection="1">
      <alignment horizontal="center"/>
      <protection hidden="1"/>
    </xf>
    <xf numFmtId="166" fontId="12" fillId="5" borderId="13" xfId="0" applyNumberFormat="1" applyFont="1" applyFill="1" applyBorder="1" applyAlignment="1" applyProtection="1">
      <alignment horizontal="center" vertical="center"/>
      <protection hidden="1"/>
    </xf>
    <xf numFmtId="166" fontId="12" fillId="5" borderId="18" xfId="0" applyNumberFormat="1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" fontId="6" fillId="5" borderId="13" xfId="0" applyNumberFormat="1" applyFont="1" applyFill="1" applyBorder="1" applyAlignment="1" applyProtection="1">
      <alignment horizontal="center"/>
      <protection locked="0"/>
    </xf>
    <xf numFmtId="1" fontId="6" fillId="5" borderId="18" xfId="0" applyNumberFormat="1" applyFont="1" applyFill="1" applyBorder="1" applyAlignment="1" applyProtection="1">
      <alignment horizontal="center"/>
      <protection locked="0"/>
    </xf>
    <xf numFmtId="165" fontId="12" fillId="0" borderId="13" xfId="0" applyNumberFormat="1" applyFont="1" applyBorder="1" applyAlignment="1" applyProtection="1">
      <alignment horizontal="center"/>
      <protection hidden="1"/>
    </xf>
    <xf numFmtId="165" fontId="12" fillId="0" borderId="18" xfId="0" applyNumberFormat="1" applyFont="1" applyBorder="1" applyAlignment="1" applyProtection="1">
      <alignment horizontal="center"/>
      <protection hidden="1"/>
    </xf>
    <xf numFmtId="0" fontId="2" fillId="2" borderId="20" xfId="0" applyFont="1" applyFill="1" applyBorder="1" applyAlignment="1">
      <alignment horizontal="center"/>
    </xf>
    <xf numFmtId="1" fontId="12" fillId="5" borderId="13" xfId="0" applyNumberFormat="1" applyFont="1" applyFill="1" applyBorder="1" applyAlignment="1" applyProtection="1">
      <alignment horizontal="center"/>
      <protection hidden="1"/>
    </xf>
    <xf numFmtId="1" fontId="12" fillId="5" borderId="18" xfId="0" applyNumberFormat="1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locked="0"/>
    </xf>
    <xf numFmtId="0" fontId="6" fillId="5" borderId="18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>
      <alignment horizontal="center"/>
    </xf>
  </cellXfs>
  <cellStyles count="7">
    <cellStyle name="Grey" xfId="1" xr:uid="{00000000-0005-0000-0000-000000000000}"/>
    <cellStyle name="Header1" xfId="2" xr:uid="{00000000-0005-0000-0000-000001000000}"/>
    <cellStyle name="Header2" xfId="3" xr:uid="{00000000-0005-0000-0000-000002000000}"/>
    <cellStyle name="Input [yellow]" xfId="4" xr:uid="{00000000-0005-0000-0000-000003000000}"/>
    <cellStyle name="Normal" xfId="0" builtinId="0"/>
    <cellStyle name="Normal - Style1" xfId="5" xr:uid="{00000000-0005-0000-0000-000005000000}"/>
    <cellStyle name="Percent [2]" xfId="6" xr:uid="{00000000-0005-0000-0000-000006000000}"/>
  </cellStyles>
  <dxfs count="0"/>
  <tableStyles count="0" defaultTableStyle="TableStyleMedium9" defaultPivotStyle="PivotStyleLight16"/>
  <colors>
    <mruColors>
      <color rgb="FF31693A"/>
      <color rgb="FF034FF7"/>
      <color rgb="FF130181"/>
      <color rgb="FF0237AE"/>
      <color rgb="FF3C8047"/>
      <color rgb="FF3E86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'12 Data'!$H$2:$O$2</c:f>
          <c:strCache>
            <c:ptCount val="8"/>
            <c:pt idx="0">
              <c:v>12.25</c:v>
            </c:pt>
            <c:pt idx="1">
              <c:v>100</c:v>
            </c:pt>
            <c:pt idx="2">
              <c:v>14.25</c:v>
            </c:pt>
            <c:pt idx="3">
              <c:v>48</c:v>
            </c:pt>
            <c:pt idx="4">
              <c:v>HUNTAIR PL 10</c:v>
            </c:pt>
            <c:pt idx="6">
              <c:v>1800</c:v>
            </c:pt>
            <c:pt idx="7">
              <c:v>RPM</c:v>
            </c:pt>
          </c:strCache>
        </c:strRef>
      </c:tx>
      <c:layout>
        <c:manualLayout>
          <c:xMode val="edge"/>
          <c:yMode val="edge"/>
          <c:x val="0.27639905873736698"/>
          <c:y val="3.56347980673258E-2"/>
        </c:manualLayout>
      </c:layout>
      <c:overlay val="0"/>
      <c:spPr>
        <a:solidFill>
          <a:srgbClr val="FFFFCC"/>
        </a:solidFill>
        <a:ln w="25400">
          <a:noFill/>
        </a:ln>
      </c:spPr>
      <c:txPr>
        <a:bodyPr/>
        <a:lstStyle/>
        <a:p>
          <a:pPr>
            <a:defRPr sz="1525" b="1" i="0" u="none" strike="noStrike" baseline="0">
              <a:solidFill>
                <a:srgbClr val="008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425085179759599"/>
          <c:y val="0.11791133468070999"/>
          <c:w val="0.71405639867719495"/>
          <c:h val="0.70626722667234798"/>
        </c:manualLayout>
      </c:layout>
      <c:scatterChart>
        <c:scatterStyle val="smoothMarker"/>
        <c:varyColors val="0"/>
        <c:ser>
          <c:idx val="1"/>
          <c:order val="0"/>
          <c:spPr>
            <a:ln w="28575">
              <a:noFill/>
            </a:ln>
          </c:spPr>
          <c:marker>
            <c:symbol val="x"/>
            <c:size val="2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FWT!$B$12</c:f>
              <c:numCache>
                <c:formatCode>General</c:formatCode>
                <c:ptCount val="1"/>
                <c:pt idx="0">
                  <c:v>1050</c:v>
                </c:pt>
              </c:numCache>
            </c:numRef>
          </c:xVal>
          <c:yVal>
            <c:numRef>
              <c:f>FWT!$C$12</c:f>
              <c:numCache>
                <c:formatCode>0.000</c:formatCode>
                <c:ptCount val="1"/>
                <c:pt idx="0">
                  <c:v>1.2148659074815509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EE-43EB-9E63-6BB3A734EC5C}"/>
            </c:ext>
          </c:extLst>
        </c:ser>
        <c:ser>
          <c:idx val="3"/>
          <c:order val="1"/>
          <c:tx>
            <c:v>small wheel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8100">
                <a:solidFill>
                  <a:srgbClr val="339966"/>
                </a:solidFill>
                <a:prstDash val="solid"/>
              </a:ln>
            </c:spPr>
            <c:trendlineType val="poly"/>
            <c:order val="4"/>
            <c:dispRSqr val="0"/>
            <c:dispEq val="0"/>
          </c:trendline>
          <c:xVal>
            <c:numRef>
              <c:f>'Interp Curv'!$B$6:$B$295</c:f>
              <c:numCache>
                <c:formatCode>0</c:formatCode>
                <c:ptCount val="29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432</c:v>
                </c:pt>
                <c:pt idx="73">
                  <c:v>438</c:v>
                </c:pt>
                <c:pt idx="74">
                  <c:v>444</c:v>
                </c:pt>
                <c:pt idx="75">
                  <c:v>450</c:v>
                </c:pt>
                <c:pt idx="76">
                  <c:v>456</c:v>
                </c:pt>
                <c:pt idx="77">
                  <c:v>462</c:v>
                </c:pt>
                <c:pt idx="78">
                  <c:v>468</c:v>
                </c:pt>
                <c:pt idx="79">
                  <c:v>474</c:v>
                </c:pt>
                <c:pt idx="80">
                  <c:v>480</c:v>
                </c:pt>
                <c:pt idx="81">
                  <c:v>486</c:v>
                </c:pt>
                <c:pt idx="82">
                  <c:v>492</c:v>
                </c:pt>
                <c:pt idx="83">
                  <c:v>498</c:v>
                </c:pt>
                <c:pt idx="84">
                  <c:v>504</c:v>
                </c:pt>
                <c:pt idx="85">
                  <c:v>510</c:v>
                </c:pt>
                <c:pt idx="86">
                  <c:v>516</c:v>
                </c:pt>
                <c:pt idx="87">
                  <c:v>522</c:v>
                </c:pt>
                <c:pt idx="88">
                  <c:v>528</c:v>
                </c:pt>
                <c:pt idx="89">
                  <c:v>534</c:v>
                </c:pt>
                <c:pt idx="90">
                  <c:v>540</c:v>
                </c:pt>
                <c:pt idx="91">
                  <c:v>546</c:v>
                </c:pt>
                <c:pt idx="92">
                  <c:v>552</c:v>
                </c:pt>
                <c:pt idx="93">
                  <c:v>558</c:v>
                </c:pt>
                <c:pt idx="94">
                  <c:v>564</c:v>
                </c:pt>
                <c:pt idx="95">
                  <c:v>570</c:v>
                </c:pt>
                <c:pt idx="96">
                  <c:v>576</c:v>
                </c:pt>
                <c:pt idx="97">
                  <c:v>582</c:v>
                </c:pt>
                <c:pt idx="98">
                  <c:v>588</c:v>
                </c:pt>
                <c:pt idx="99">
                  <c:v>594</c:v>
                </c:pt>
                <c:pt idx="100">
                  <c:v>600</c:v>
                </c:pt>
                <c:pt idx="101">
                  <c:v>606</c:v>
                </c:pt>
                <c:pt idx="102">
                  <c:v>612</c:v>
                </c:pt>
                <c:pt idx="103">
                  <c:v>618</c:v>
                </c:pt>
                <c:pt idx="104">
                  <c:v>624</c:v>
                </c:pt>
                <c:pt idx="105">
                  <c:v>630</c:v>
                </c:pt>
                <c:pt idx="106">
                  <c:v>636</c:v>
                </c:pt>
                <c:pt idx="107">
                  <c:v>642</c:v>
                </c:pt>
                <c:pt idx="108">
                  <c:v>648</c:v>
                </c:pt>
                <c:pt idx="109">
                  <c:v>654</c:v>
                </c:pt>
                <c:pt idx="110">
                  <c:v>660</c:v>
                </c:pt>
                <c:pt idx="111">
                  <c:v>666</c:v>
                </c:pt>
                <c:pt idx="112">
                  <c:v>672</c:v>
                </c:pt>
                <c:pt idx="113">
                  <c:v>678</c:v>
                </c:pt>
                <c:pt idx="114">
                  <c:v>684</c:v>
                </c:pt>
                <c:pt idx="115">
                  <c:v>690</c:v>
                </c:pt>
                <c:pt idx="116">
                  <c:v>696</c:v>
                </c:pt>
                <c:pt idx="117">
                  <c:v>702</c:v>
                </c:pt>
                <c:pt idx="118">
                  <c:v>708</c:v>
                </c:pt>
                <c:pt idx="119">
                  <c:v>714</c:v>
                </c:pt>
                <c:pt idx="120">
                  <c:v>720</c:v>
                </c:pt>
                <c:pt idx="121">
                  <c:v>726</c:v>
                </c:pt>
                <c:pt idx="122">
                  <c:v>732</c:v>
                </c:pt>
                <c:pt idx="123">
                  <c:v>738</c:v>
                </c:pt>
                <c:pt idx="124">
                  <c:v>744</c:v>
                </c:pt>
                <c:pt idx="125">
                  <c:v>750</c:v>
                </c:pt>
                <c:pt idx="126">
                  <c:v>756</c:v>
                </c:pt>
                <c:pt idx="127">
                  <c:v>762</c:v>
                </c:pt>
                <c:pt idx="128">
                  <c:v>768</c:v>
                </c:pt>
                <c:pt idx="129">
                  <c:v>774</c:v>
                </c:pt>
                <c:pt idx="130">
                  <c:v>780</c:v>
                </c:pt>
                <c:pt idx="131">
                  <c:v>786</c:v>
                </c:pt>
                <c:pt idx="132">
                  <c:v>792</c:v>
                </c:pt>
                <c:pt idx="133">
                  <c:v>798</c:v>
                </c:pt>
                <c:pt idx="134">
                  <c:v>804</c:v>
                </c:pt>
                <c:pt idx="135">
                  <c:v>810</c:v>
                </c:pt>
                <c:pt idx="136">
                  <c:v>816</c:v>
                </c:pt>
                <c:pt idx="137">
                  <c:v>822</c:v>
                </c:pt>
                <c:pt idx="138">
                  <c:v>828</c:v>
                </c:pt>
                <c:pt idx="139">
                  <c:v>834</c:v>
                </c:pt>
                <c:pt idx="140">
                  <c:v>840</c:v>
                </c:pt>
                <c:pt idx="141">
                  <c:v>846</c:v>
                </c:pt>
                <c:pt idx="142">
                  <c:v>852</c:v>
                </c:pt>
                <c:pt idx="143">
                  <c:v>858</c:v>
                </c:pt>
                <c:pt idx="144">
                  <c:v>864</c:v>
                </c:pt>
                <c:pt idx="145">
                  <c:v>870</c:v>
                </c:pt>
                <c:pt idx="146">
                  <c:v>876</c:v>
                </c:pt>
                <c:pt idx="147">
                  <c:v>882</c:v>
                </c:pt>
                <c:pt idx="148">
                  <c:v>888</c:v>
                </c:pt>
                <c:pt idx="149">
                  <c:v>894</c:v>
                </c:pt>
                <c:pt idx="150">
                  <c:v>900</c:v>
                </c:pt>
                <c:pt idx="151">
                  <c:v>906</c:v>
                </c:pt>
                <c:pt idx="152">
                  <c:v>912</c:v>
                </c:pt>
                <c:pt idx="153">
                  <c:v>918</c:v>
                </c:pt>
                <c:pt idx="154">
                  <c:v>924</c:v>
                </c:pt>
                <c:pt idx="155">
                  <c:v>930</c:v>
                </c:pt>
                <c:pt idx="156">
                  <c:v>936</c:v>
                </c:pt>
                <c:pt idx="157">
                  <c:v>942</c:v>
                </c:pt>
                <c:pt idx="158">
                  <c:v>948</c:v>
                </c:pt>
                <c:pt idx="159">
                  <c:v>954</c:v>
                </c:pt>
                <c:pt idx="160">
                  <c:v>960</c:v>
                </c:pt>
                <c:pt idx="161">
                  <c:v>966</c:v>
                </c:pt>
                <c:pt idx="162">
                  <c:v>972</c:v>
                </c:pt>
                <c:pt idx="163">
                  <c:v>978</c:v>
                </c:pt>
                <c:pt idx="164">
                  <c:v>984</c:v>
                </c:pt>
                <c:pt idx="165">
                  <c:v>990</c:v>
                </c:pt>
                <c:pt idx="166">
                  <c:v>996</c:v>
                </c:pt>
                <c:pt idx="167">
                  <c:v>1002</c:v>
                </c:pt>
                <c:pt idx="168">
                  <c:v>1008</c:v>
                </c:pt>
                <c:pt idx="169">
                  <c:v>1014</c:v>
                </c:pt>
                <c:pt idx="170">
                  <c:v>1020</c:v>
                </c:pt>
                <c:pt idx="171">
                  <c:v>1026</c:v>
                </c:pt>
                <c:pt idx="172">
                  <c:v>1032</c:v>
                </c:pt>
                <c:pt idx="173">
                  <c:v>1038</c:v>
                </c:pt>
                <c:pt idx="174">
                  <c:v>1044</c:v>
                </c:pt>
                <c:pt idx="175">
                  <c:v>1050</c:v>
                </c:pt>
                <c:pt idx="176">
                  <c:v>1056</c:v>
                </c:pt>
                <c:pt idx="177">
                  <c:v>1062</c:v>
                </c:pt>
                <c:pt idx="178">
                  <c:v>1068</c:v>
                </c:pt>
                <c:pt idx="179">
                  <c:v>1074</c:v>
                </c:pt>
                <c:pt idx="180">
                  <c:v>1080</c:v>
                </c:pt>
                <c:pt idx="181">
                  <c:v>1086</c:v>
                </c:pt>
                <c:pt idx="182">
                  <c:v>1092</c:v>
                </c:pt>
                <c:pt idx="183">
                  <c:v>1098</c:v>
                </c:pt>
                <c:pt idx="184">
                  <c:v>1104</c:v>
                </c:pt>
                <c:pt idx="185">
                  <c:v>1110</c:v>
                </c:pt>
                <c:pt idx="186">
                  <c:v>1116</c:v>
                </c:pt>
                <c:pt idx="187">
                  <c:v>1122</c:v>
                </c:pt>
                <c:pt idx="188">
                  <c:v>1128</c:v>
                </c:pt>
                <c:pt idx="189">
                  <c:v>1134</c:v>
                </c:pt>
                <c:pt idx="190">
                  <c:v>1140</c:v>
                </c:pt>
                <c:pt idx="191">
                  <c:v>1146</c:v>
                </c:pt>
                <c:pt idx="192">
                  <c:v>1152</c:v>
                </c:pt>
                <c:pt idx="193">
                  <c:v>1158</c:v>
                </c:pt>
                <c:pt idx="194">
                  <c:v>1164</c:v>
                </c:pt>
                <c:pt idx="195">
                  <c:v>1170</c:v>
                </c:pt>
                <c:pt idx="196">
                  <c:v>1176</c:v>
                </c:pt>
                <c:pt idx="197">
                  <c:v>1182</c:v>
                </c:pt>
                <c:pt idx="198">
                  <c:v>1188</c:v>
                </c:pt>
                <c:pt idx="199">
                  <c:v>1194</c:v>
                </c:pt>
                <c:pt idx="200">
                  <c:v>1200</c:v>
                </c:pt>
                <c:pt idx="201">
                  <c:v>1206</c:v>
                </c:pt>
                <c:pt idx="202">
                  <c:v>1212</c:v>
                </c:pt>
                <c:pt idx="203">
                  <c:v>1218</c:v>
                </c:pt>
                <c:pt idx="204">
                  <c:v>1224</c:v>
                </c:pt>
                <c:pt idx="205">
                  <c:v>1230</c:v>
                </c:pt>
                <c:pt idx="206">
                  <c:v>1236</c:v>
                </c:pt>
                <c:pt idx="207">
                  <c:v>1242</c:v>
                </c:pt>
                <c:pt idx="208">
                  <c:v>1248</c:v>
                </c:pt>
                <c:pt idx="209">
                  <c:v>1254</c:v>
                </c:pt>
                <c:pt idx="210">
                  <c:v>1260</c:v>
                </c:pt>
                <c:pt idx="211">
                  <c:v>1266</c:v>
                </c:pt>
                <c:pt idx="212">
                  <c:v>1272</c:v>
                </c:pt>
                <c:pt idx="213">
                  <c:v>1278</c:v>
                </c:pt>
                <c:pt idx="214">
                  <c:v>1284</c:v>
                </c:pt>
                <c:pt idx="215">
                  <c:v>1290</c:v>
                </c:pt>
                <c:pt idx="216">
                  <c:v>1296</c:v>
                </c:pt>
                <c:pt idx="217">
                  <c:v>1302</c:v>
                </c:pt>
                <c:pt idx="218">
                  <c:v>1308</c:v>
                </c:pt>
                <c:pt idx="219">
                  <c:v>1314</c:v>
                </c:pt>
                <c:pt idx="220">
                  <c:v>1320</c:v>
                </c:pt>
                <c:pt idx="221">
                  <c:v>1326</c:v>
                </c:pt>
                <c:pt idx="222">
                  <c:v>1332</c:v>
                </c:pt>
                <c:pt idx="223">
                  <c:v>1338</c:v>
                </c:pt>
                <c:pt idx="224">
                  <c:v>1344</c:v>
                </c:pt>
                <c:pt idx="225">
                  <c:v>1350</c:v>
                </c:pt>
                <c:pt idx="226">
                  <c:v>1356</c:v>
                </c:pt>
                <c:pt idx="227">
                  <c:v>1362</c:v>
                </c:pt>
                <c:pt idx="228">
                  <c:v>1368</c:v>
                </c:pt>
                <c:pt idx="229">
                  <c:v>1374</c:v>
                </c:pt>
                <c:pt idx="230">
                  <c:v>1380</c:v>
                </c:pt>
                <c:pt idx="231">
                  <c:v>1386</c:v>
                </c:pt>
                <c:pt idx="232">
                  <c:v>1392</c:v>
                </c:pt>
                <c:pt idx="233">
                  <c:v>1398</c:v>
                </c:pt>
                <c:pt idx="234">
                  <c:v>1404</c:v>
                </c:pt>
                <c:pt idx="235">
                  <c:v>1410</c:v>
                </c:pt>
                <c:pt idx="236">
                  <c:v>1416</c:v>
                </c:pt>
                <c:pt idx="237">
                  <c:v>1422</c:v>
                </c:pt>
                <c:pt idx="238">
                  <c:v>1428</c:v>
                </c:pt>
                <c:pt idx="239">
                  <c:v>1434</c:v>
                </c:pt>
                <c:pt idx="240">
                  <c:v>1440</c:v>
                </c:pt>
                <c:pt idx="241">
                  <c:v>1446</c:v>
                </c:pt>
                <c:pt idx="242">
                  <c:v>1452</c:v>
                </c:pt>
                <c:pt idx="243">
                  <c:v>1458</c:v>
                </c:pt>
                <c:pt idx="244">
                  <c:v>1464</c:v>
                </c:pt>
                <c:pt idx="245">
                  <c:v>1470</c:v>
                </c:pt>
                <c:pt idx="246">
                  <c:v>1476</c:v>
                </c:pt>
                <c:pt idx="247">
                  <c:v>1482</c:v>
                </c:pt>
                <c:pt idx="248">
                  <c:v>1488</c:v>
                </c:pt>
                <c:pt idx="249">
                  <c:v>1494</c:v>
                </c:pt>
                <c:pt idx="250">
                  <c:v>1500</c:v>
                </c:pt>
                <c:pt idx="251">
                  <c:v>1506</c:v>
                </c:pt>
                <c:pt idx="252">
                  <c:v>1512</c:v>
                </c:pt>
                <c:pt idx="253">
                  <c:v>1518</c:v>
                </c:pt>
                <c:pt idx="254">
                  <c:v>1524</c:v>
                </c:pt>
                <c:pt idx="255">
                  <c:v>1530</c:v>
                </c:pt>
                <c:pt idx="256">
                  <c:v>1536</c:v>
                </c:pt>
                <c:pt idx="257">
                  <c:v>1542</c:v>
                </c:pt>
                <c:pt idx="258">
                  <c:v>1548</c:v>
                </c:pt>
                <c:pt idx="259">
                  <c:v>1554</c:v>
                </c:pt>
                <c:pt idx="260">
                  <c:v>1560</c:v>
                </c:pt>
                <c:pt idx="261">
                  <c:v>1566</c:v>
                </c:pt>
                <c:pt idx="262">
                  <c:v>1572</c:v>
                </c:pt>
                <c:pt idx="263">
                  <c:v>1578</c:v>
                </c:pt>
                <c:pt idx="264">
                  <c:v>1584</c:v>
                </c:pt>
                <c:pt idx="265">
                  <c:v>1590</c:v>
                </c:pt>
                <c:pt idx="266">
                  <c:v>1596</c:v>
                </c:pt>
                <c:pt idx="267">
                  <c:v>1602</c:v>
                </c:pt>
                <c:pt idx="268">
                  <c:v>1608</c:v>
                </c:pt>
                <c:pt idx="269">
                  <c:v>1614</c:v>
                </c:pt>
                <c:pt idx="270">
                  <c:v>1620</c:v>
                </c:pt>
                <c:pt idx="271">
                  <c:v>1626</c:v>
                </c:pt>
                <c:pt idx="272">
                  <c:v>1632</c:v>
                </c:pt>
                <c:pt idx="273">
                  <c:v>1638</c:v>
                </c:pt>
                <c:pt idx="274">
                  <c:v>1644</c:v>
                </c:pt>
                <c:pt idx="275">
                  <c:v>1650</c:v>
                </c:pt>
                <c:pt idx="276">
                  <c:v>1656</c:v>
                </c:pt>
                <c:pt idx="277">
                  <c:v>1662</c:v>
                </c:pt>
                <c:pt idx="278">
                  <c:v>1668</c:v>
                </c:pt>
                <c:pt idx="279">
                  <c:v>1674</c:v>
                </c:pt>
                <c:pt idx="280">
                  <c:v>1680</c:v>
                </c:pt>
                <c:pt idx="281">
                  <c:v>1686</c:v>
                </c:pt>
                <c:pt idx="282">
                  <c:v>1692</c:v>
                </c:pt>
                <c:pt idx="283">
                  <c:v>1698</c:v>
                </c:pt>
                <c:pt idx="284">
                  <c:v>1704</c:v>
                </c:pt>
                <c:pt idx="285">
                  <c:v>1710</c:v>
                </c:pt>
                <c:pt idx="286">
                  <c:v>1716</c:v>
                </c:pt>
                <c:pt idx="287">
                  <c:v>1722</c:v>
                </c:pt>
                <c:pt idx="288">
                  <c:v>1728</c:v>
                </c:pt>
                <c:pt idx="289">
                  <c:v>1734</c:v>
                </c:pt>
              </c:numCache>
            </c:numRef>
          </c:xVal>
          <c:yVal>
            <c:numRef>
              <c:f>'Interp Curv'!$C$6:$C$295</c:f>
              <c:numCache>
                <c:formatCode>0.000</c:formatCode>
                <c:ptCount val="290"/>
                <c:pt idx="0">
                  <c:v>1.4712680472654753</c:v>
                </c:pt>
                <c:pt idx="1">
                  <c:v>1.4750206721177757</c:v>
                </c:pt>
                <c:pt idx="2">
                  <c:v>1.4784470750512009</c:v>
                </c:pt>
                <c:pt idx="3">
                  <c:v>1.4815604300446747</c:v>
                </c:pt>
                <c:pt idx="4">
                  <c:v>1.4843736037937205</c:v>
                </c:pt>
                <c:pt idx="5">
                  <c:v>1.4868991593813576</c:v>
                </c:pt>
                <c:pt idx="6">
                  <c:v>1.4891493599311807</c:v>
                </c:pt>
                <c:pt idx="7">
                  <c:v>1.4911361722426293</c:v>
                </c:pt>
                <c:pt idx="8">
                  <c:v>1.4928712704084441</c:v>
                </c:pt>
                <c:pt idx="9">
                  <c:v>1.4943660394143101</c:v>
                </c:pt>
                <c:pt idx="10">
                  <c:v>1.4956315787206864</c:v>
                </c:pt>
                <c:pt idx="11">
                  <c:v>1.4966787058268249</c:v>
                </c:pt>
                <c:pt idx="12">
                  <c:v>1.4975179598169752</c:v>
                </c:pt>
                <c:pt idx="13">
                  <c:v>1.4981596048887764</c:v>
                </c:pt>
                <c:pt idx="14">
                  <c:v>1.4986136338638381</c:v>
                </c:pt>
                <c:pt idx="15">
                  <c:v>1.4988897716805065</c:v>
                </c:pt>
                <c:pt idx="16">
                  <c:v>1.4989974788688178</c:v>
                </c:pt>
                <c:pt idx="17">
                  <c:v>1.4989459550076432</c:v>
                </c:pt>
                <c:pt idx="18">
                  <c:v>1.498744142164014</c:v>
                </c:pt>
                <c:pt idx="19">
                  <c:v>1.4984007283146394</c:v>
                </c:pt>
                <c:pt idx="20">
                  <c:v>1.4979241507496099</c:v>
                </c:pt>
                <c:pt idx="21">
                  <c:v>1.4973225994582888</c:v>
                </c:pt>
                <c:pt idx="22">
                  <c:v>1.4966040204973892</c:v>
                </c:pt>
                <c:pt idx="23">
                  <c:v>1.4957761193412393</c:v>
                </c:pt>
                <c:pt idx="24">
                  <c:v>1.4948463642142362</c:v>
                </c:pt>
                <c:pt idx="25">
                  <c:v>1.4938219894054852</c:v>
                </c:pt>
                <c:pt idx="26">
                  <c:v>1.4927099985656269</c:v>
                </c:pt>
                <c:pt idx="27">
                  <c:v>1.4915171679858519</c:v>
                </c:pt>
                <c:pt idx="28">
                  <c:v>1.4902500498591023</c:v>
                </c:pt>
                <c:pt idx="29">
                  <c:v>1.4889149755234623</c:v>
                </c:pt>
                <c:pt idx="30">
                  <c:v>1.4875180586877321</c:v>
                </c:pt>
                <c:pt idx="31">
                  <c:v>1.4860651986391944</c:v>
                </c:pt>
                <c:pt idx="32">
                  <c:v>1.4845620834335631</c:v>
                </c:pt>
                <c:pt idx="33">
                  <c:v>1.4830141930671232</c:v>
                </c:pt>
                <c:pt idx="34">
                  <c:v>1.4814268026310558</c:v>
                </c:pt>
                <c:pt idx="35">
                  <c:v>1.4798049854479505</c:v>
                </c:pt>
                <c:pt idx="36">
                  <c:v>1.4781536161905067</c:v>
                </c:pt>
                <c:pt idx="37">
                  <c:v>1.4764773739824204</c:v>
                </c:pt>
                <c:pt idx="38">
                  <c:v>1.4747807454814592</c:v>
                </c:pt>
                <c:pt idx="39">
                  <c:v>1.4730680279447232</c:v>
                </c:pt>
                <c:pt idx="40">
                  <c:v>1.471343332276098</c:v>
                </c:pt>
                <c:pt idx="41">
                  <c:v>1.4696105860558859</c:v>
                </c:pt>
                <c:pt idx="42">
                  <c:v>1.4678735365526348</c:v>
                </c:pt>
                <c:pt idx="43">
                  <c:v>1.4661357537171462</c:v>
                </c:pt>
                <c:pt idx="44">
                  <c:v>1.4644006331586765</c:v>
                </c:pt>
                <c:pt idx="45">
                  <c:v>1.46267139910332</c:v>
                </c:pt>
                <c:pt idx="46">
                  <c:v>1.460951107334584</c:v>
                </c:pt>
                <c:pt idx="47">
                  <c:v>1.4592426481161482</c:v>
                </c:pt>
                <c:pt idx="48">
                  <c:v>1.4575487490968135</c:v>
                </c:pt>
                <c:pt idx="49">
                  <c:v>1.4558719781976357</c:v>
                </c:pt>
                <c:pt idx="50">
                  <c:v>1.4542147464812494</c:v>
                </c:pt>
                <c:pt idx="51">
                  <c:v>1.4525793110033753</c:v>
                </c:pt>
                <c:pt idx="52">
                  <c:v>1.4509677776465211</c:v>
                </c:pt>
                <c:pt idx="53">
                  <c:v>1.4493821039358596</c:v>
                </c:pt>
                <c:pt idx="54">
                  <c:v>1.4478241018373064</c:v>
                </c:pt>
                <c:pt idx="55">
                  <c:v>1.446295440537775</c:v>
                </c:pt>
                <c:pt idx="56">
                  <c:v>1.4447976492076242</c:v>
                </c:pt>
                <c:pt idx="57">
                  <c:v>1.4433321197452906</c:v>
                </c:pt>
                <c:pt idx="58">
                  <c:v>1.4419001095041104</c:v>
                </c:pt>
                <c:pt idx="59">
                  <c:v>1.4405027440013272</c:v>
                </c:pt>
                <c:pt idx="60">
                  <c:v>1.4391410196092849</c:v>
                </c:pt>
                <c:pt idx="61">
                  <c:v>1.4378158062288151</c:v>
                </c:pt>
                <c:pt idx="62">
                  <c:v>1.4365278499448011</c:v>
                </c:pt>
                <c:pt idx="63">
                  <c:v>1.4352777756639405</c:v>
                </c:pt>
                <c:pt idx="64">
                  <c:v>1.4340660897346851</c:v>
                </c:pt>
                <c:pt idx="65">
                  <c:v>1.4328931825493769</c:v>
                </c:pt>
                <c:pt idx="66">
                  <c:v>1.4317593311285619</c:v>
                </c:pt>
                <c:pt idx="67">
                  <c:v>1.4306647016875025</c:v>
                </c:pt>
                <c:pt idx="68">
                  <c:v>1.4296093521848656</c:v>
                </c:pt>
                <c:pt idx="69">
                  <c:v>1.4285932348536072</c:v>
                </c:pt>
                <c:pt idx="70">
                  <c:v>1.4276161987140394</c:v>
                </c:pt>
                <c:pt idx="71">
                  <c:v>1.4266779920690846</c:v>
                </c:pt>
                <c:pt idx="72">
                  <c:v>1.4257782649817212</c:v>
                </c:pt>
                <c:pt idx="73">
                  <c:v>1.4249165717346099</c:v>
                </c:pt>
                <c:pt idx="74">
                  <c:v>1.4240923732719155</c:v>
                </c:pt>
                <c:pt idx="75">
                  <c:v>1.4233050396233073</c:v>
                </c:pt>
                <c:pt idx="76">
                  <c:v>1.4225538523101537</c:v>
                </c:pt>
                <c:pt idx="77">
                  <c:v>1.4218380067339011</c:v>
                </c:pt>
                <c:pt idx="78">
                  <c:v>1.4211566145466399</c:v>
                </c:pt>
                <c:pt idx="79">
                  <c:v>1.4205087060038577</c:v>
                </c:pt>
                <c:pt idx="80">
                  <c:v>1.4198932322993825</c:v>
                </c:pt>
                <c:pt idx="81">
                  <c:v>1.4193090678825093</c:v>
                </c:pt>
                <c:pt idx="82">
                  <c:v>1.4187550127573159</c:v>
                </c:pt>
                <c:pt idx="83">
                  <c:v>1.418229794764168</c:v>
                </c:pt>
                <c:pt idx="84">
                  <c:v>1.417732071843407</c:v>
                </c:pt>
                <c:pt idx="85">
                  <c:v>1.4172604342812283</c:v>
                </c:pt>
                <c:pt idx="86">
                  <c:v>1.4168134069377474</c:v>
                </c:pt>
                <c:pt idx="87">
                  <c:v>1.4163894514572499</c:v>
                </c:pt>
                <c:pt idx="88">
                  <c:v>1.4159869684606337</c:v>
                </c:pt>
                <c:pt idx="89">
                  <c:v>1.4156042997200342</c:v>
                </c:pt>
                <c:pt idx="90">
                  <c:v>1.4152397303156368</c:v>
                </c:pt>
                <c:pt idx="91">
                  <c:v>1.4148914907746826</c:v>
                </c:pt>
                <c:pt idx="92">
                  <c:v>1.414557759192653</c:v>
                </c:pt>
                <c:pt idx="93">
                  <c:v>1.4142366633366472</c:v>
                </c:pt>
                <c:pt idx="94">
                  <c:v>1.4139262827309458</c:v>
                </c:pt>
                <c:pt idx="95">
                  <c:v>1.4136246507247607</c:v>
                </c:pt>
                <c:pt idx="96">
                  <c:v>1.4133297565421743</c:v>
                </c:pt>
                <c:pt idx="97">
                  <c:v>1.4130395473142618</c:v>
                </c:pt>
                <c:pt idx="98">
                  <c:v>1.4127519300934062</c:v>
                </c:pt>
                <c:pt idx="99">
                  <c:v>1.4124647738497984</c:v>
                </c:pt>
                <c:pt idx="100">
                  <c:v>1.4121759114501216</c:v>
                </c:pt>
                <c:pt idx="101">
                  <c:v>1.411883141618427</c:v>
                </c:pt>
                <c:pt idx="102">
                  <c:v>1.4115842308791964</c:v>
                </c:pt>
                <c:pt idx="103">
                  <c:v>1.411276915482589</c:v>
                </c:pt>
                <c:pt idx="104">
                  <c:v>1.4109589033118808</c:v>
                </c:pt>
                <c:pt idx="105">
                  <c:v>1.4106278757730835</c:v>
                </c:pt>
                <c:pt idx="106">
                  <c:v>1.410281489666761</c:v>
                </c:pt>
                <c:pt idx="107">
                  <c:v>1.4099173790420216</c:v>
                </c:pt>
                <c:pt idx="108">
                  <c:v>1.4095331570327068</c:v>
                </c:pt>
                <c:pt idx="109">
                  <c:v>1.4091264176757645</c:v>
                </c:pt>
                <c:pt idx="110">
                  <c:v>1.4086947377118058</c:v>
                </c:pt>
                <c:pt idx="111">
                  <c:v>1.4082356783678565</c:v>
                </c:pt>
                <c:pt idx="112">
                  <c:v>1.4077467871222877</c:v>
                </c:pt>
                <c:pt idx="113">
                  <c:v>1.4072255994519389</c:v>
                </c:pt>
                <c:pt idx="114">
                  <c:v>1.4066696405614305</c:v>
                </c:pt>
                <c:pt idx="115">
                  <c:v>1.4060764270946537</c:v>
                </c:pt>
                <c:pt idx="116">
                  <c:v>1.4054434688284605</c:v>
                </c:pt>
                <c:pt idx="117">
                  <c:v>1.4047682703485298</c:v>
                </c:pt>
                <c:pt idx="118">
                  <c:v>1.4040483327074309</c:v>
                </c:pt>
                <c:pt idx="119">
                  <c:v>1.403281155064863</c:v>
                </c:pt>
                <c:pt idx="120">
                  <c:v>1.4024642363100925</c:v>
                </c:pt>
                <c:pt idx="121">
                  <c:v>1.4015950766665746</c:v>
                </c:pt>
                <c:pt idx="122">
                  <c:v>1.400671179278753</c:v>
                </c:pt>
                <c:pt idx="123">
                  <c:v>1.3996900517810635</c:v>
                </c:pt>
                <c:pt idx="124">
                  <c:v>1.3986492078491124</c:v>
                </c:pt>
                <c:pt idx="125">
                  <c:v>1.3975461687330446</c:v>
                </c:pt>
                <c:pt idx="126">
                  <c:v>1.3963784647731026</c:v>
                </c:pt>
                <c:pt idx="127">
                  <c:v>1.3951436368973686</c:v>
                </c:pt>
                <c:pt idx="128">
                  <c:v>1.3938392381016969</c:v>
                </c:pt>
                <c:pt idx="129">
                  <c:v>1.3924628349118329</c:v>
                </c:pt>
                <c:pt idx="130">
                  <c:v>1.391012008827718</c:v>
                </c:pt>
                <c:pt idx="131">
                  <c:v>1.3894843577499816</c:v>
                </c:pt>
                <c:pt idx="132">
                  <c:v>1.387877497388623</c:v>
                </c:pt>
                <c:pt idx="133">
                  <c:v>1.386189062653882</c:v>
                </c:pt>
                <c:pt idx="134">
                  <c:v>1.3844167090292883</c:v>
                </c:pt>
                <c:pt idx="135">
                  <c:v>1.3825581139269065</c:v>
                </c:pt>
                <c:pt idx="136">
                  <c:v>1.3806109780247668</c:v>
                </c:pt>
                <c:pt idx="137">
                  <c:v>1.3785730265864791</c:v>
                </c:pt>
                <c:pt idx="138">
                  <c:v>1.3764420107630422</c:v>
                </c:pt>
                <c:pt idx="139">
                  <c:v>1.3742157088768265</c:v>
                </c:pt>
                <c:pt idx="140">
                  <c:v>1.371891927687765</c:v>
                </c:pt>
                <c:pt idx="141">
                  <c:v>1.3694685036417074</c:v>
                </c:pt>
                <c:pt idx="142">
                  <c:v>1.3669433041009789</c:v>
                </c:pt>
                <c:pt idx="143">
                  <c:v>1.3643142285571261</c:v>
                </c:pt>
                <c:pt idx="144">
                  <c:v>1.3615792098258312</c:v>
                </c:pt>
                <c:pt idx="145">
                  <c:v>1.358736215224045</c:v>
                </c:pt>
                <c:pt idx="146">
                  <c:v>1.3557832477292717</c:v>
                </c:pt>
                <c:pt idx="147">
                  <c:v>1.3527183471210735</c:v>
                </c:pt>
                <c:pt idx="148">
                  <c:v>1.3495395911047341</c:v>
                </c:pt>
                <c:pt idx="149">
                  <c:v>1.3462450964171391</c:v>
                </c:pt>
                <c:pt idx="150">
                  <c:v>1.3428330199148117</c:v>
                </c:pt>
                <c:pt idx="151">
                  <c:v>1.3393015596441638</c:v>
                </c:pt>
                <c:pt idx="152">
                  <c:v>1.3356489558939153</c:v>
                </c:pt>
                <c:pt idx="153">
                  <c:v>1.3318734922297122</c:v>
                </c:pt>
                <c:pt idx="154">
                  <c:v>1.32797349651092</c:v>
                </c:pt>
                <c:pt idx="155">
                  <c:v>1.3239473418896217</c:v>
                </c:pt>
                <c:pt idx="156">
                  <c:v>1.3197934477917912</c:v>
                </c:pt>
                <c:pt idx="157">
                  <c:v>1.3155102808806474</c:v>
                </c:pt>
                <c:pt idx="158">
                  <c:v>1.311096356002212</c:v>
                </c:pt>
                <c:pt idx="159">
                  <c:v>1.3065502371130489</c:v>
                </c:pt>
                <c:pt idx="160">
                  <c:v>1.3018705381901838</c:v>
                </c:pt>
                <c:pt idx="161">
                  <c:v>1.2970559241232169</c:v>
                </c:pt>
                <c:pt idx="162">
                  <c:v>1.2921051115886237</c:v>
                </c:pt>
                <c:pt idx="163">
                  <c:v>1.2870168699062363</c:v>
                </c:pt>
                <c:pt idx="164">
                  <c:v>1.2817900218779295</c:v>
                </c:pt>
                <c:pt idx="165">
                  <c:v>1.2764234446084726</c:v>
                </c:pt>
                <c:pt idx="166">
                  <c:v>1.2709160703085765</c:v>
                </c:pt>
                <c:pt idx="167">
                  <c:v>1.2652668870801331</c:v>
                </c:pt>
                <c:pt idx="168">
                  <c:v>1.2594749396836364</c:v>
                </c:pt>
                <c:pt idx="169">
                  <c:v>1.2535393302877968</c:v>
                </c:pt>
                <c:pt idx="170">
                  <c:v>1.2474592192013367</c:v>
                </c:pt>
                <c:pt idx="171">
                  <c:v>1.2412338255869726</c:v>
                </c:pt>
                <c:pt idx="172">
                  <c:v>1.2348624281575866</c:v>
                </c:pt>
                <c:pt idx="173">
                  <c:v>1.2283443658545943</c:v>
                </c:pt>
                <c:pt idx="174">
                  <c:v>1.2216790385084835</c:v>
                </c:pt>
                <c:pt idx="175">
                  <c:v>1.2148659074815509</c:v>
                </c:pt>
                <c:pt idx="176">
                  <c:v>1.2079044962928185</c:v>
                </c:pt>
                <c:pt idx="177">
                  <c:v>1.2007943912251597</c:v>
                </c:pt>
                <c:pt idx="178">
                  <c:v>1.1935352419145708</c:v>
                </c:pt>
                <c:pt idx="179">
                  <c:v>1.1861267619216671</c:v>
                </c:pt>
                <c:pt idx="180">
                  <c:v>1.1785687292853586</c:v>
                </c:pt>
                <c:pt idx="181">
                  <c:v>1.1708609870586975</c:v>
                </c:pt>
                <c:pt idx="182">
                  <c:v>1.1630034438269239</c:v>
                </c:pt>
                <c:pt idx="183">
                  <c:v>1.154996074207715</c:v>
                </c:pt>
                <c:pt idx="184">
                  <c:v>1.1468389193335786</c:v>
                </c:pt>
                <c:pt idx="185">
                  <c:v>1.1385320873164759</c:v>
                </c:pt>
                <c:pt idx="186">
                  <c:v>1.1300757536946193</c:v>
                </c:pt>
                <c:pt idx="187">
                  <c:v>1.1214701618614371</c:v>
                </c:pt>
                <c:pt idx="188">
                  <c:v>1.1127156234767688</c:v>
                </c:pt>
                <c:pt idx="189">
                  <c:v>1.1038125188601884</c:v>
                </c:pt>
                <c:pt idx="190">
                  <c:v>1.0947612973665775</c:v>
                </c:pt>
                <c:pt idx="191">
                  <c:v>1.0855624777438388</c:v>
                </c:pt>
                <c:pt idx="192">
                  <c:v>1.0762166484728166</c:v>
                </c:pt>
                <c:pt idx="193">
                  <c:v>1.066724468089411</c:v>
                </c:pt>
                <c:pt idx="194">
                  <c:v>1.0570866654888635</c:v>
                </c:pt>
                <c:pt idx="195">
                  <c:v>1.0473040402122302</c:v>
                </c:pt>
                <c:pt idx="196">
                  <c:v>1.0373774627150629</c:v>
                </c:pt>
                <c:pt idx="197">
                  <c:v>1.0273078746182616</c:v>
                </c:pt>
                <c:pt idx="198">
                  <c:v>1.0170962889410984</c:v>
                </c:pt>
                <c:pt idx="199">
                  <c:v>1.0067437903164784</c:v>
                </c:pt>
                <c:pt idx="200">
                  <c:v>0.99625153518832255</c:v>
                </c:pt>
                <c:pt idx="201">
                  <c:v>0.98562075199118904</c:v>
                </c:pt>
                <c:pt idx="202">
                  <c:v>0.97485274131207822</c:v>
                </c:pt>
                <c:pt idx="203">
                  <c:v>0.9639488760343673</c:v>
                </c:pt>
                <c:pt idx="204">
                  <c:v>0.95291060146402928</c:v>
                </c:pt>
                <c:pt idx="205">
                  <c:v>0.94173943543794247</c:v>
                </c:pt>
                <c:pt idx="206">
                  <c:v>0.93043696841446144</c:v>
                </c:pt>
                <c:pt idx="207">
                  <c:v>0.91900486354612565</c:v>
                </c:pt>
                <c:pt idx="208">
                  <c:v>0.90744485673458253</c:v>
                </c:pt>
                <c:pt idx="209">
                  <c:v>0.89575875666767613</c:v>
                </c:pt>
                <c:pt idx="210">
                  <c:v>0.88394844483875767</c:v>
                </c:pt>
                <c:pt idx="211">
                  <c:v>0.87201587554815452</c:v>
                </c:pt>
                <c:pt idx="212">
                  <c:v>0.85996307588682186</c:v>
                </c:pt>
                <c:pt idx="213">
                  <c:v>0.84779214570221373</c:v>
                </c:pt>
                <c:pt idx="214">
                  <c:v>0.83550525754630256</c:v>
                </c:pt>
                <c:pt idx="215">
                  <c:v>0.82310465660582122</c:v>
                </c:pt>
                <c:pt idx="216">
                  <c:v>0.81059266061466262</c:v>
                </c:pt>
                <c:pt idx="217">
                  <c:v>0.79797165974848949</c:v>
                </c:pt>
                <c:pt idx="218">
                  <c:v>0.7852441165015257</c:v>
                </c:pt>
                <c:pt idx="219">
                  <c:v>0.77241256554551052</c:v>
                </c:pt>
                <c:pt idx="220">
                  <c:v>0.75947961357088134</c:v>
                </c:pt>
                <c:pt idx="221">
                  <c:v>0.74644793911013341</c:v>
                </c:pt>
                <c:pt idx="222">
                  <c:v>0.73332029234330309</c:v>
                </c:pt>
                <c:pt idx="223">
                  <c:v>0.72009949488576808</c:v>
                </c:pt>
                <c:pt idx="224">
                  <c:v>0.70678843955809623</c:v>
                </c:pt>
                <c:pt idx="225">
                  <c:v>0.6933900901381701</c:v>
                </c:pt>
                <c:pt idx="226">
                  <c:v>0.67990748109549604</c:v>
                </c:pt>
                <c:pt idx="227">
                  <c:v>0.6663437173076161</c:v>
                </c:pt>
                <c:pt idx="228">
                  <c:v>0.65270197375882699</c:v>
                </c:pt>
                <c:pt idx="229">
                  <c:v>0.63898549522099679</c:v>
                </c:pt>
                <c:pt idx="230">
                  <c:v>0.62519759591662616</c:v>
                </c:pt>
                <c:pt idx="231">
                  <c:v>0.61134165916404171</c:v>
                </c:pt>
                <c:pt idx="232">
                  <c:v>0.59742113700480626</c:v>
                </c:pt>
                <c:pt idx="233">
                  <c:v>0.58343954981335688</c:v>
                </c:pt>
                <c:pt idx="234">
                  <c:v>0.56940048588873382</c:v>
                </c:pt>
                <c:pt idx="235">
                  <c:v>0.5553076010286</c:v>
                </c:pt>
                <c:pt idx="236">
                  <c:v>0.54116461808537197</c:v>
                </c:pt>
                <c:pt idx="237">
                  <c:v>0.52697532650456702</c:v>
                </c:pt>
                <c:pt idx="238">
                  <c:v>0.51274358184535285</c:v>
                </c:pt>
                <c:pt idx="239">
                  <c:v>0.49847330528325051</c:v>
                </c:pt>
                <c:pt idx="240">
                  <c:v>0.48416848309505939</c:v>
                </c:pt>
                <c:pt idx="241">
                  <c:v>0.46983316612594178</c:v>
                </c:pt>
                <c:pt idx="242">
                  <c:v>0.4554714692386973</c:v>
                </c:pt>
                <c:pt idx="243">
                  <c:v>0.44108757074526056</c:v>
                </c:pt>
                <c:pt idx="244">
                  <c:v>0.42668571182033643</c:v>
                </c:pt>
                <c:pt idx="245">
                  <c:v>0.41227019589724251</c:v>
                </c:pt>
                <c:pt idx="246">
                  <c:v>0.39784538804594743</c:v>
                </c:pt>
                <c:pt idx="247">
                  <c:v>0.38341571433331739</c:v>
                </c:pt>
                <c:pt idx="248">
                  <c:v>0.36898566116546372</c:v>
                </c:pt>
                <c:pt idx="249">
                  <c:v>0.35455977461239485</c:v>
                </c:pt>
                <c:pt idx="250">
                  <c:v>0.34014265971473706</c:v>
                </c:pt>
                <c:pt idx="251">
                  <c:v>0.32573897977279564</c:v>
                </c:pt>
                <c:pt idx="252">
                  <c:v>0.31135345561759992</c:v>
                </c:pt>
                <c:pt idx="253">
                  <c:v>0.29699086486431975</c:v>
                </c:pt>
                <c:pt idx="254">
                  <c:v>0.28265604114778364</c:v>
                </c:pt>
                <c:pt idx="255">
                  <c:v>0.26835387334016841</c:v>
                </c:pt>
                <c:pt idx="256">
                  <c:v>0.25408930475094654</c:v>
                </c:pt>
                <c:pt idx="257">
                  <c:v>0.2398673323089518</c:v>
                </c:pt>
                <c:pt idx="258">
                  <c:v>0.22569300572663664</c:v>
                </c:pt>
                <c:pt idx="259">
                  <c:v>0.2115714266466</c:v>
                </c:pt>
                <c:pt idx="260">
                  <c:v>0.1975077477701799</c:v>
                </c:pt>
                <c:pt idx="261">
                  <c:v>0.18350717196833496</c:v>
                </c:pt>
                <c:pt idx="262">
                  <c:v>0.16957495137466908</c:v>
                </c:pt>
                <c:pt idx="263">
                  <c:v>0.1557163864606077</c:v>
                </c:pt>
                <c:pt idx="264">
                  <c:v>0.14193682509286287</c:v>
                </c:pt>
                <c:pt idx="265">
                  <c:v>0.1282416615729822</c:v>
                </c:pt>
                <c:pt idx="266">
                  <c:v>0.11463633565911653</c:v>
                </c:pt>
                <c:pt idx="267">
                  <c:v>0.1011263315700409</c:v>
                </c:pt>
                <c:pt idx="268">
                  <c:v>8.771717697123145E-2</c:v>
                </c:pt>
                <c:pt idx="269">
                  <c:v>7.4414441943302406E-2</c:v>
                </c:pt>
                <c:pt idx="270">
                  <c:v>6.1223737932399561E-2</c:v>
                </c:pt>
                <c:pt idx="271">
                  <c:v>4.8150716683051306E-2</c:v>
                </c:pt>
                <c:pt idx="272">
                  <c:v>3.5201069152983426E-2</c:v>
                </c:pt>
                <c:pt idx="273">
                  <c:v>2.2380524410249302E-2</c:v>
                </c:pt>
                <c:pt idx="274">
                  <c:v>9.6948485124605972E-3</c:v>
                </c:pt>
                <c:pt idx="275">
                  <c:v>-2.8501566316825816E-3</c:v>
                </c:pt>
                <c:pt idx="276">
                  <c:v>-1.5248654418779022E-2</c:v>
                </c:pt>
                <c:pt idx="277">
                  <c:v>-2.7494774724930181E-2</c:v>
                </c:pt>
                <c:pt idx="278">
                  <c:v>-3.9582615097614342E-2</c:v>
                </c:pt>
                <c:pt idx="279">
                  <c:v>-5.1506241965559293E-2</c:v>
                </c:pt>
                <c:pt idx="280">
                  <c:v>-6.3259691866338411E-2</c:v>
                </c:pt>
                <c:pt idx="281">
                  <c:v>-7.483697269170636E-2</c:v>
                </c:pt>
                <c:pt idx="282">
                  <c:v>-8.6232064950885909E-2</c:v>
                </c:pt>
                <c:pt idx="283">
                  <c:v>-9.7438923051665252E-2</c:v>
                </c:pt>
                <c:pt idx="284">
                  <c:v>-0.10845147659908419</c:v>
                </c:pt>
                <c:pt idx="285">
                  <c:v>-0.11926363171223807</c:v>
                </c:pt>
                <c:pt idx="286">
                  <c:v>-0.12986927235872742</c:v>
                </c:pt>
                <c:pt idx="287">
                  <c:v>-0.14026226170691811</c:v>
                </c:pt>
                <c:pt idx="288">
                  <c:v>-0.15043644349604779</c:v>
                </c:pt>
                <c:pt idx="289">
                  <c:v>-0.16038564342412548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CEE-43EB-9E63-6BB3A734E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22744"/>
        <c:axId val="338686824"/>
      </c:scatterChart>
      <c:scatterChart>
        <c:scatterStyle val="lineMarker"/>
        <c:varyColors val="0"/>
        <c:ser>
          <c:idx val="8"/>
          <c:order val="2"/>
          <c:tx>
            <c:v>small wheel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339966"/>
                </a:solidFill>
                <a:prstDash val="solid"/>
              </a:ln>
            </c:spPr>
            <c:trendlineType val="poly"/>
            <c:order val="6"/>
            <c:dispRSqr val="0"/>
            <c:dispEq val="0"/>
          </c:trendline>
          <c:xVal>
            <c:numRef>
              <c:f>'Interp Curv'!$B$6:$B$295</c:f>
              <c:numCache>
                <c:formatCode>0</c:formatCode>
                <c:ptCount val="29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432</c:v>
                </c:pt>
                <c:pt idx="73">
                  <c:v>438</c:v>
                </c:pt>
                <c:pt idx="74">
                  <c:v>444</c:v>
                </c:pt>
                <c:pt idx="75">
                  <c:v>450</c:v>
                </c:pt>
                <c:pt idx="76">
                  <c:v>456</c:v>
                </c:pt>
                <c:pt idx="77">
                  <c:v>462</c:v>
                </c:pt>
                <c:pt idx="78">
                  <c:v>468</c:v>
                </c:pt>
                <c:pt idx="79">
                  <c:v>474</c:v>
                </c:pt>
                <c:pt idx="80">
                  <c:v>480</c:v>
                </c:pt>
                <c:pt idx="81">
                  <c:v>486</c:v>
                </c:pt>
                <c:pt idx="82">
                  <c:v>492</c:v>
                </c:pt>
                <c:pt idx="83">
                  <c:v>498</c:v>
                </c:pt>
                <c:pt idx="84">
                  <c:v>504</c:v>
                </c:pt>
                <c:pt idx="85">
                  <c:v>510</c:v>
                </c:pt>
                <c:pt idx="86">
                  <c:v>516</c:v>
                </c:pt>
                <c:pt idx="87">
                  <c:v>522</c:v>
                </c:pt>
                <c:pt idx="88">
                  <c:v>528</c:v>
                </c:pt>
                <c:pt idx="89">
                  <c:v>534</c:v>
                </c:pt>
                <c:pt idx="90">
                  <c:v>540</c:v>
                </c:pt>
                <c:pt idx="91">
                  <c:v>546</c:v>
                </c:pt>
                <c:pt idx="92">
                  <c:v>552</c:v>
                </c:pt>
                <c:pt idx="93">
                  <c:v>558</c:v>
                </c:pt>
                <c:pt idx="94">
                  <c:v>564</c:v>
                </c:pt>
                <c:pt idx="95">
                  <c:v>570</c:v>
                </c:pt>
                <c:pt idx="96">
                  <c:v>576</c:v>
                </c:pt>
                <c:pt idx="97">
                  <c:v>582</c:v>
                </c:pt>
                <c:pt idx="98">
                  <c:v>588</c:v>
                </c:pt>
                <c:pt idx="99">
                  <c:v>594</c:v>
                </c:pt>
                <c:pt idx="100">
                  <c:v>600</c:v>
                </c:pt>
                <c:pt idx="101">
                  <c:v>606</c:v>
                </c:pt>
                <c:pt idx="102">
                  <c:v>612</c:v>
                </c:pt>
                <c:pt idx="103">
                  <c:v>618</c:v>
                </c:pt>
                <c:pt idx="104">
                  <c:v>624</c:v>
                </c:pt>
                <c:pt idx="105">
                  <c:v>630</c:v>
                </c:pt>
                <c:pt idx="106">
                  <c:v>636</c:v>
                </c:pt>
                <c:pt idx="107">
                  <c:v>642</c:v>
                </c:pt>
                <c:pt idx="108">
                  <c:v>648</c:v>
                </c:pt>
                <c:pt idx="109">
                  <c:v>654</c:v>
                </c:pt>
                <c:pt idx="110">
                  <c:v>660</c:v>
                </c:pt>
                <c:pt idx="111">
                  <c:v>666</c:v>
                </c:pt>
                <c:pt idx="112">
                  <c:v>672</c:v>
                </c:pt>
                <c:pt idx="113">
                  <c:v>678</c:v>
                </c:pt>
                <c:pt idx="114">
                  <c:v>684</c:v>
                </c:pt>
                <c:pt idx="115">
                  <c:v>690</c:v>
                </c:pt>
                <c:pt idx="116">
                  <c:v>696</c:v>
                </c:pt>
                <c:pt idx="117">
                  <c:v>702</c:v>
                </c:pt>
                <c:pt idx="118">
                  <c:v>708</c:v>
                </c:pt>
                <c:pt idx="119">
                  <c:v>714</c:v>
                </c:pt>
                <c:pt idx="120">
                  <c:v>720</c:v>
                </c:pt>
                <c:pt idx="121">
                  <c:v>726</c:v>
                </c:pt>
                <c:pt idx="122">
                  <c:v>732</c:v>
                </c:pt>
                <c:pt idx="123">
                  <c:v>738</c:v>
                </c:pt>
                <c:pt idx="124">
                  <c:v>744</c:v>
                </c:pt>
                <c:pt idx="125">
                  <c:v>750</c:v>
                </c:pt>
                <c:pt idx="126">
                  <c:v>756</c:v>
                </c:pt>
                <c:pt idx="127">
                  <c:v>762</c:v>
                </c:pt>
                <c:pt idx="128">
                  <c:v>768</c:v>
                </c:pt>
                <c:pt idx="129">
                  <c:v>774</c:v>
                </c:pt>
                <c:pt idx="130">
                  <c:v>780</c:v>
                </c:pt>
                <c:pt idx="131">
                  <c:v>786</c:v>
                </c:pt>
                <c:pt idx="132">
                  <c:v>792</c:v>
                </c:pt>
                <c:pt idx="133">
                  <c:v>798</c:v>
                </c:pt>
                <c:pt idx="134">
                  <c:v>804</c:v>
                </c:pt>
                <c:pt idx="135">
                  <c:v>810</c:v>
                </c:pt>
                <c:pt idx="136">
                  <c:v>816</c:v>
                </c:pt>
                <c:pt idx="137">
                  <c:v>822</c:v>
                </c:pt>
                <c:pt idx="138">
                  <c:v>828</c:v>
                </c:pt>
                <c:pt idx="139">
                  <c:v>834</c:v>
                </c:pt>
                <c:pt idx="140">
                  <c:v>840</c:v>
                </c:pt>
                <c:pt idx="141">
                  <c:v>846</c:v>
                </c:pt>
                <c:pt idx="142">
                  <c:v>852</c:v>
                </c:pt>
                <c:pt idx="143">
                  <c:v>858</c:v>
                </c:pt>
                <c:pt idx="144">
                  <c:v>864</c:v>
                </c:pt>
                <c:pt idx="145">
                  <c:v>870</c:v>
                </c:pt>
                <c:pt idx="146">
                  <c:v>876</c:v>
                </c:pt>
                <c:pt idx="147">
                  <c:v>882</c:v>
                </c:pt>
                <c:pt idx="148">
                  <c:v>888</c:v>
                </c:pt>
                <c:pt idx="149">
                  <c:v>894</c:v>
                </c:pt>
                <c:pt idx="150">
                  <c:v>900</c:v>
                </c:pt>
                <c:pt idx="151">
                  <c:v>906</c:v>
                </c:pt>
                <c:pt idx="152">
                  <c:v>912</c:v>
                </c:pt>
                <c:pt idx="153">
                  <c:v>918</c:v>
                </c:pt>
                <c:pt idx="154">
                  <c:v>924</c:v>
                </c:pt>
                <c:pt idx="155">
                  <c:v>930</c:v>
                </c:pt>
                <c:pt idx="156">
                  <c:v>936</c:v>
                </c:pt>
                <c:pt idx="157">
                  <c:v>942</c:v>
                </c:pt>
                <c:pt idx="158">
                  <c:v>948</c:v>
                </c:pt>
                <c:pt idx="159">
                  <c:v>954</c:v>
                </c:pt>
                <c:pt idx="160">
                  <c:v>960</c:v>
                </c:pt>
                <c:pt idx="161">
                  <c:v>966</c:v>
                </c:pt>
                <c:pt idx="162">
                  <c:v>972</c:v>
                </c:pt>
                <c:pt idx="163">
                  <c:v>978</c:v>
                </c:pt>
                <c:pt idx="164">
                  <c:v>984</c:v>
                </c:pt>
                <c:pt idx="165">
                  <c:v>990</c:v>
                </c:pt>
                <c:pt idx="166">
                  <c:v>996</c:v>
                </c:pt>
                <c:pt idx="167">
                  <c:v>1002</c:v>
                </c:pt>
                <c:pt idx="168">
                  <c:v>1008</c:v>
                </c:pt>
                <c:pt idx="169">
                  <c:v>1014</c:v>
                </c:pt>
                <c:pt idx="170">
                  <c:v>1020</c:v>
                </c:pt>
                <c:pt idx="171">
                  <c:v>1026</c:v>
                </c:pt>
                <c:pt idx="172">
                  <c:v>1032</c:v>
                </c:pt>
                <c:pt idx="173">
                  <c:v>1038</c:v>
                </c:pt>
                <c:pt idx="174">
                  <c:v>1044</c:v>
                </c:pt>
                <c:pt idx="175">
                  <c:v>1050</c:v>
                </c:pt>
                <c:pt idx="176">
                  <c:v>1056</c:v>
                </c:pt>
                <c:pt idx="177">
                  <c:v>1062</c:v>
                </c:pt>
                <c:pt idx="178">
                  <c:v>1068</c:v>
                </c:pt>
                <c:pt idx="179">
                  <c:v>1074</c:v>
                </c:pt>
                <c:pt idx="180">
                  <c:v>1080</c:v>
                </c:pt>
                <c:pt idx="181">
                  <c:v>1086</c:v>
                </c:pt>
                <c:pt idx="182">
                  <c:v>1092</c:v>
                </c:pt>
                <c:pt idx="183">
                  <c:v>1098</c:v>
                </c:pt>
                <c:pt idx="184">
                  <c:v>1104</c:v>
                </c:pt>
                <c:pt idx="185">
                  <c:v>1110</c:v>
                </c:pt>
                <c:pt idx="186">
                  <c:v>1116</c:v>
                </c:pt>
                <c:pt idx="187">
                  <c:v>1122</c:v>
                </c:pt>
                <c:pt idx="188">
                  <c:v>1128</c:v>
                </c:pt>
                <c:pt idx="189">
                  <c:v>1134</c:v>
                </c:pt>
                <c:pt idx="190">
                  <c:v>1140</c:v>
                </c:pt>
                <c:pt idx="191">
                  <c:v>1146</c:v>
                </c:pt>
                <c:pt idx="192">
                  <c:v>1152</c:v>
                </c:pt>
                <c:pt idx="193">
                  <c:v>1158</c:v>
                </c:pt>
                <c:pt idx="194">
                  <c:v>1164</c:v>
                </c:pt>
                <c:pt idx="195">
                  <c:v>1170</c:v>
                </c:pt>
                <c:pt idx="196">
                  <c:v>1176</c:v>
                </c:pt>
                <c:pt idx="197">
                  <c:v>1182</c:v>
                </c:pt>
                <c:pt idx="198">
                  <c:v>1188</c:v>
                </c:pt>
                <c:pt idx="199">
                  <c:v>1194</c:v>
                </c:pt>
                <c:pt idx="200">
                  <c:v>1200</c:v>
                </c:pt>
                <c:pt idx="201">
                  <c:v>1206</c:v>
                </c:pt>
                <c:pt idx="202">
                  <c:v>1212</c:v>
                </c:pt>
                <c:pt idx="203">
                  <c:v>1218</c:v>
                </c:pt>
                <c:pt idx="204">
                  <c:v>1224</c:v>
                </c:pt>
                <c:pt idx="205">
                  <c:v>1230</c:v>
                </c:pt>
                <c:pt idx="206">
                  <c:v>1236</c:v>
                </c:pt>
                <c:pt idx="207">
                  <c:v>1242</c:v>
                </c:pt>
                <c:pt idx="208">
                  <c:v>1248</c:v>
                </c:pt>
                <c:pt idx="209">
                  <c:v>1254</c:v>
                </c:pt>
                <c:pt idx="210">
                  <c:v>1260</c:v>
                </c:pt>
                <c:pt idx="211">
                  <c:v>1266</c:v>
                </c:pt>
                <c:pt idx="212">
                  <c:v>1272</c:v>
                </c:pt>
                <c:pt idx="213">
                  <c:v>1278</c:v>
                </c:pt>
                <c:pt idx="214">
                  <c:v>1284</c:v>
                </c:pt>
                <c:pt idx="215">
                  <c:v>1290</c:v>
                </c:pt>
                <c:pt idx="216">
                  <c:v>1296</c:v>
                </c:pt>
                <c:pt idx="217">
                  <c:v>1302</c:v>
                </c:pt>
                <c:pt idx="218">
                  <c:v>1308</c:v>
                </c:pt>
                <c:pt idx="219">
                  <c:v>1314</c:v>
                </c:pt>
                <c:pt idx="220">
                  <c:v>1320</c:v>
                </c:pt>
                <c:pt idx="221">
                  <c:v>1326</c:v>
                </c:pt>
                <c:pt idx="222">
                  <c:v>1332</c:v>
                </c:pt>
                <c:pt idx="223">
                  <c:v>1338</c:v>
                </c:pt>
                <c:pt idx="224">
                  <c:v>1344</c:v>
                </c:pt>
                <c:pt idx="225">
                  <c:v>1350</c:v>
                </c:pt>
                <c:pt idx="226">
                  <c:v>1356</c:v>
                </c:pt>
                <c:pt idx="227">
                  <c:v>1362</c:v>
                </c:pt>
                <c:pt idx="228">
                  <c:v>1368</c:v>
                </c:pt>
                <c:pt idx="229">
                  <c:v>1374</c:v>
                </c:pt>
                <c:pt idx="230">
                  <c:v>1380</c:v>
                </c:pt>
                <c:pt idx="231">
                  <c:v>1386</c:v>
                </c:pt>
                <c:pt idx="232">
                  <c:v>1392</c:v>
                </c:pt>
                <c:pt idx="233">
                  <c:v>1398</c:v>
                </c:pt>
                <c:pt idx="234">
                  <c:v>1404</c:v>
                </c:pt>
                <c:pt idx="235">
                  <c:v>1410</c:v>
                </c:pt>
                <c:pt idx="236">
                  <c:v>1416</c:v>
                </c:pt>
                <c:pt idx="237">
                  <c:v>1422</c:v>
                </c:pt>
                <c:pt idx="238">
                  <c:v>1428</c:v>
                </c:pt>
                <c:pt idx="239">
                  <c:v>1434</c:v>
                </c:pt>
                <c:pt idx="240">
                  <c:v>1440</c:v>
                </c:pt>
                <c:pt idx="241">
                  <c:v>1446</c:v>
                </c:pt>
                <c:pt idx="242">
                  <c:v>1452</c:v>
                </c:pt>
                <c:pt idx="243">
                  <c:v>1458</c:v>
                </c:pt>
                <c:pt idx="244">
                  <c:v>1464</c:v>
                </c:pt>
                <c:pt idx="245">
                  <c:v>1470</c:v>
                </c:pt>
                <c:pt idx="246">
                  <c:v>1476</c:v>
                </c:pt>
                <c:pt idx="247">
                  <c:v>1482</c:v>
                </c:pt>
                <c:pt idx="248">
                  <c:v>1488</c:v>
                </c:pt>
                <c:pt idx="249">
                  <c:v>1494</c:v>
                </c:pt>
                <c:pt idx="250">
                  <c:v>1500</c:v>
                </c:pt>
                <c:pt idx="251">
                  <c:v>1506</c:v>
                </c:pt>
                <c:pt idx="252">
                  <c:v>1512</c:v>
                </c:pt>
                <c:pt idx="253">
                  <c:v>1518</c:v>
                </c:pt>
                <c:pt idx="254">
                  <c:v>1524</c:v>
                </c:pt>
                <c:pt idx="255">
                  <c:v>1530</c:v>
                </c:pt>
                <c:pt idx="256">
                  <c:v>1536</c:v>
                </c:pt>
                <c:pt idx="257">
                  <c:v>1542</c:v>
                </c:pt>
                <c:pt idx="258">
                  <c:v>1548</c:v>
                </c:pt>
                <c:pt idx="259">
                  <c:v>1554</c:v>
                </c:pt>
                <c:pt idx="260">
                  <c:v>1560</c:v>
                </c:pt>
                <c:pt idx="261">
                  <c:v>1566</c:v>
                </c:pt>
                <c:pt idx="262">
                  <c:v>1572</c:v>
                </c:pt>
                <c:pt idx="263">
                  <c:v>1578</c:v>
                </c:pt>
                <c:pt idx="264">
                  <c:v>1584</c:v>
                </c:pt>
                <c:pt idx="265">
                  <c:v>1590</c:v>
                </c:pt>
                <c:pt idx="266">
                  <c:v>1596</c:v>
                </c:pt>
                <c:pt idx="267">
                  <c:v>1602</c:v>
                </c:pt>
                <c:pt idx="268">
                  <c:v>1608</c:v>
                </c:pt>
                <c:pt idx="269">
                  <c:v>1614</c:v>
                </c:pt>
                <c:pt idx="270">
                  <c:v>1620</c:v>
                </c:pt>
                <c:pt idx="271">
                  <c:v>1626</c:v>
                </c:pt>
                <c:pt idx="272">
                  <c:v>1632</c:v>
                </c:pt>
                <c:pt idx="273">
                  <c:v>1638</c:v>
                </c:pt>
                <c:pt idx="274">
                  <c:v>1644</c:v>
                </c:pt>
                <c:pt idx="275">
                  <c:v>1650</c:v>
                </c:pt>
                <c:pt idx="276">
                  <c:v>1656</c:v>
                </c:pt>
                <c:pt idx="277">
                  <c:v>1662</c:v>
                </c:pt>
                <c:pt idx="278">
                  <c:v>1668</c:v>
                </c:pt>
                <c:pt idx="279">
                  <c:v>1674</c:v>
                </c:pt>
                <c:pt idx="280">
                  <c:v>1680</c:v>
                </c:pt>
                <c:pt idx="281">
                  <c:v>1686</c:v>
                </c:pt>
                <c:pt idx="282">
                  <c:v>1692</c:v>
                </c:pt>
                <c:pt idx="283">
                  <c:v>1698</c:v>
                </c:pt>
                <c:pt idx="284">
                  <c:v>1704</c:v>
                </c:pt>
                <c:pt idx="285">
                  <c:v>1710</c:v>
                </c:pt>
                <c:pt idx="286">
                  <c:v>1716</c:v>
                </c:pt>
                <c:pt idx="287">
                  <c:v>1722</c:v>
                </c:pt>
                <c:pt idx="288">
                  <c:v>1728</c:v>
                </c:pt>
                <c:pt idx="289">
                  <c:v>1734</c:v>
                </c:pt>
              </c:numCache>
            </c:numRef>
          </c:xVal>
          <c:yVal>
            <c:numRef>
              <c:f>'Interp Curv'!$D$6:$D$295</c:f>
              <c:numCache>
                <c:formatCode>0.000</c:formatCode>
                <c:ptCount val="290"/>
                <c:pt idx="0">
                  <c:v>7.5845386433555873E-2</c:v>
                </c:pt>
                <c:pt idx="1">
                  <c:v>7.8223920216679815E-2</c:v>
                </c:pt>
                <c:pt idx="2">
                  <c:v>8.0547669127057672E-2</c:v>
                </c:pt>
                <c:pt idx="3">
                  <c:v>8.2818301190079088E-2</c:v>
                </c:pt>
                <c:pt idx="4">
                  <c:v>8.5037454438687807E-2</c:v>
                </c:pt>
                <c:pt idx="5">
                  <c:v>8.7206737131368714E-2</c:v>
                </c:pt>
                <c:pt idx="6">
                  <c:v>8.9327727970121978E-2</c:v>
                </c:pt>
                <c:pt idx="7">
                  <c:v>9.1401976318425102E-2</c:v>
                </c:pt>
                <c:pt idx="8">
                  <c:v>9.3431002419182091E-2</c:v>
                </c:pt>
                <c:pt idx="9">
                  <c:v>9.5416297612660586E-2</c:v>
                </c:pt>
                <c:pt idx="10">
                  <c:v>9.7359324554415969E-2</c:v>
                </c:pt>
                <c:pt idx="11">
                  <c:v>9.9261517433203467E-2</c:v>
                </c:pt>
                <c:pt idx="12">
                  <c:v>0.10112428218887748</c:v>
                </c:pt>
                <c:pt idx="13">
                  <c:v>0.10294899673027846</c:v>
                </c:pt>
                <c:pt idx="14">
                  <c:v>0.10473701115310745</c:v>
                </c:pt>
                <c:pt idx="15">
                  <c:v>0.10648964795778784</c:v>
                </c:pt>
                <c:pt idx="16">
                  <c:v>0.10820820226731502</c:v>
                </c:pt>
                <c:pt idx="17">
                  <c:v>0.10989394204509312</c:v>
                </c:pt>
                <c:pt idx="18">
                  <c:v>0.11154810831275962</c:v>
                </c:pt>
                <c:pt idx="19">
                  <c:v>0.11317191536799723</c:v>
                </c:pt>
                <c:pt idx="20">
                  <c:v>0.11476655100233342</c:v>
                </c:pt>
                <c:pt idx="21">
                  <c:v>0.11633317671892739</c:v>
                </c:pt>
                <c:pt idx="22">
                  <c:v>0.11787292795034453</c:v>
                </c:pt>
                <c:pt idx="23">
                  <c:v>0.11938691427631848</c:v>
                </c:pt>
                <c:pt idx="24">
                  <c:v>0.12087621964150061</c:v>
                </c:pt>
                <c:pt idx="25">
                  <c:v>0.12234190257319702</c:v>
                </c:pt>
                <c:pt idx="26">
                  <c:v>0.12378499639909311</c:v>
                </c:pt>
                <c:pt idx="27">
                  <c:v>0.12520650946496562</c:v>
                </c:pt>
                <c:pt idx="28">
                  <c:v>0.12660742535238209</c:v>
                </c:pt>
                <c:pt idx="29">
                  <c:v>0.12798870309638813</c:v>
                </c:pt>
                <c:pt idx="30">
                  <c:v>0.12935127740318164</c:v>
                </c:pt>
                <c:pt idx="31">
                  <c:v>0.1306960588677753</c:v>
                </c:pt>
                <c:pt idx="32">
                  <c:v>0.13202393419164579</c:v>
                </c:pt>
                <c:pt idx="33">
                  <c:v>0.13333576640037106</c:v>
                </c:pt>
                <c:pt idx="34">
                  <c:v>0.13463239506125496</c:v>
                </c:pt>
                <c:pt idx="35">
                  <c:v>0.13591463650093921</c:v>
                </c:pt>
                <c:pt idx="36">
                  <c:v>0.13718328402300323</c:v>
                </c:pt>
                <c:pt idx="37">
                  <c:v>0.13843910812555099</c:v>
                </c:pt>
                <c:pt idx="38">
                  <c:v>0.13968285671878589</c:v>
                </c:pt>
                <c:pt idx="39">
                  <c:v>0.14091525534257282</c:v>
                </c:pt>
                <c:pt idx="40">
                  <c:v>0.14213700738398777</c:v>
                </c:pt>
                <c:pt idx="41">
                  <c:v>0.14334879429485498</c:v>
                </c:pt>
                <c:pt idx="42">
                  <c:v>0.14455127580927182</c:v>
                </c:pt>
                <c:pt idx="43">
                  <c:v>0.14574509016112067</c:v>
                </c:pt>
                <c:pt idx="44">
                  <c:v>0.14693085430156877</c:v>
                </c:pt>
                <c:pt idx="45">
                  <c:v>0.14810916411655559</c:v>
                </c:pt>
                <c:pt idx="46">
                  <c:v>0.14928059464426705</c:v>
                </c:pt>
                <c:pt idx="47">
                  <c:v>0.15044570029259827</c:v>
                </c:pt>
                <c:pt idx="48">
                  <c:v>0.15160501505660301</c:v>
                </c:pt>
                <c:pt idx="49">
                  <c:v>0.15275905273593093</c:v>
                </c:pt>
                <c:pt idx="50">
                  <c:v>0.15390830715225234</c:v>
                </c:pt>
                <c:pt idx="51">
                  <c:v>0.15505325236667064</c:v>
                </c:pt>
                <c:pt idx="52">
                  <c:v>0.1561943428971217</c:v>
                </c:pt>
                <c:pt idx="53">
                  <c:v>0.15733201393576152</c:v>
                </c:pt>
                <c:pt idx="54">
                  <c:v>0.15846668156634078</c:v>
                </c:pt>
                <c:pt idx="55">
                  <c:v>0.15959874298156715</c:v>
                </c:pt>
                <c:pt idx="56">
                  <c:v>0.16072857670045518</c:v>
                </c:pt>
                <c:pt idx="57">
                  <c:v>0.16185654278566361</c:v>
                </c:pt>
                <c:pt idx="58">
                  <c:v>0.16298298306081999</c:v>
                </c:pt>
                <c:pt idx="59">
                  <c:v>0.16410822132783326</c:v>
                </c:pt>
                <c:pt idx="60">
                  <c:v>0.16523256358419339</c:v>
                </c:pt>
                <c:pt idx="61">
                  <c:v>0.16635629824025883</c:v>
                </c:pt>
                <c:pt idx="62">
                  <c:v>0.16747969633653137</c:v>
                </c:pt>
                <c:pt idx="63">
                  <c:v>0.16860301176091838</c:v>
                </c:pt>
                <c:pt idx="64">
                  <c:v>0.16972648146598285</c:v>
                </c:pt>
                <c:pt idx="65">
                  <c:v>0.17085032568618064</c:v>
                </c:pt>
                <c:pt idx="66">
                  <c:v>0.17197474815508534</c:v>
                </c:pt>
                <c:pt idx="67">
                  <c:v>0.17309993632260079</c:v>
                </c:pt>
                <c:pt idx="68">
                  <c:v>0.17422606157216095</c:v>
                </c:pt>
                <c:pt idx="69">
                  <c:v>0.17535327943791723</c:v>
                </c:pt>
                <c:pt idx="70">
                  <c:v>0.17648172982191351</c:v>
                </c:pt>
                <c:pt idx="71">
                  <c:v>0.17761153721124853</c:v>
                </c:pt>
                <c:pt idx="72">
                  <c:v>0.17874281089522584</c:v>
                </c:pt>
                <c:pt idx="73">
                  <c:v>0.17987564518249111</c:v>
                </c:pt>
                <c:pt idx="74">
                  <c:v>0.18101011961815744</c:v>
                </c:pt>
                <c:pt idx="75">
                  <c:v>0.18214629920091746</c:v>
                </c:pt>
                <c:pt idx="76">
                  <c:v>0.18328423460014354</c:v>
                </c:pt>
                <c:pt idx="77">
                  <c:v>0.18442396237297501</c:v>
                </c:pt>
                <c:pt idx="78">
                  <c:v>0.18556550518139356</c:v>
                </c:pt>
                <c:pt idx="79">
                  <c:v>0.1867088720092854</c:v>
                </c:pt>
                <c:pt idx="80">
                  <c:v>0.18785405837949137</c:v>
                </c:pt>
                <c:pt idx="81">
                  <c:v>0.18900104657084443</c:v>
                </c:pt>
                <c:pt idx="82">
                  <c:v>0.190149805835195</c:v>
                </c:pt>
                <c:pt idx="83">
                  <c:v>0.19130029261442291</c:v>
                </c:pt>
                <c:pt idx="84">
                  <c:v>0.19245245075743789</c:v>
                </c:pt>
                <c:pt idx="85">
                  <c:v>0.19360621173716702</c:v>
                </c:pt>
                <c:pt idx="86">
                  <c:v>0.19476149486752989</c:v>
                </c:pt>
                <c:pt idx="87">
                  <c:v>0.19591820752040084</c:v>
                </c:pt>
                <c:pt idx="88">
                  <c:v>0.19707624534255946</c:v>
                </c:pt>
                <c:pt idx="89">
                  <c:v>0.19823549247262798</c:v>
                </c:pt>
                <c:pt idx="90">
                  <c:v>0.19939582175799611</c:v>
                </c:pt>
                <c:pt idx="91">
                  <c:v>0.20055709497173443</c:v>
                </c:pt>
                <c:pt idx="92">
                  <c:v>0.2017191630294935</c:v>
                </c:pt>
                <c:pt idx="93">
                  <c:v>0.20288186620639223</c:v>
                </c:pt>
                <c:pt idx="94">
                  <c:v>0.20404503435389279</c:v>
                </c:pt>
                <c:pt idx="95">
                  <c:v>0.20520848711666329</c:v>
                </c:pt>
                <c:pt idx="96">
                  <c:v>0.20637203414942765</c:v>
                </c:pt>
                <c:pt idx="97">
                  <c:v>0.20753547533380362</c:v>
                </c:pt>
                <c:pt idx="98">
                  <c:v>0.20869860099512805</c:v>
                </c:pt>
                <c:pt idx="99">
                  <c:v>0.2098611921192691</c:v>
                </c:pt>
                <c:pt idx="100">
                  <c:v>0.21102302056942654</c:v>
                </c:pt>
                <c:pt idx="101">
                  <c:v>0.21218384930292009</c:v>
                </c:pt>
                <c:pt idx="102">
                  <c:v>0.21334343258796362</c:v>
                </c:pt>
                <c:pt idx="103">
                  <c:v>0.21450151622042862</c:v>
                </c:pt>
                <c:pt idx="104">
                  <c:v>0.21565783774059435</c:v>
                </c:pt>
                <c:pt idx="105">
                  <c:v>0.21681212664988508</c:v>
                </c:pt>
                <c:pt idx="106">
                  <c:v>0.21796410462759558</c:v>
                </c:pt>
                <c:pt idx="107">
                  <c:v>0.21911348574760459</c:v>
                </c:pt>
                <c:pt idx="108">
                  <c:v>0.22025997669507391</c:v>
                </c:pt>
                <c:pt idx="109">
                  <c:v>0.22140327698313658</c:v>
                </c:pt>
                <c:pt idx="110">
                  <c:v>0.22254307916957272</c:v>
                </c:pt>
                <c:pt idx="111">
                  <c:v>0.22367906907347168</c:v>
                </c:pt>
                <c:pt idx="112">
                  <c:v>0.22481092599188263</c:v>
                </c:pt>
                <c:pt idx="113">
                  <c:v>0.22593832291645213</c:v>
                </c:pt>
                <c:pt idx="114">
                  <c:v>0.22706092675004963</c:v>
                </c:pt>
                <c:pt idx="115">
                  <c:v>0.22817839852338032</c:v>
                </c:pt>
                <c:pt idx="116">
                  <c:v>0.22929039361158535</c:v>
                </c:pt>
                <c:pt idx="117">
                  <c:v>0.23039656195082994</c:v>
                </c:pt>
                <c:pt idx="118">
                  <c:v>0.23149654825487803</c:v>
                </c:pt>
                <c:pt idx="119">
                  <c:v>0.23258999223165605</c:v>
                </c:pt>
                <c:pt idx="120">
                  <c:v>0.23367652879980266</c:v>
                </c:pt>
                <c:pt idx="121">
                  <c:v>0.23475578830520705</c:v>
                </c:pt>
                <c:pt idx="122">
                  <c:v>0.23582739673753378</c:v>
                </c:pt>
                <c:pt idx="123">
                  <c:v>0.23689097594673625</c:v>
                </c:pt>
                <c:pt idx="124">
                  <c:v>0.23794614385955665</c:v>
                </c:pt>
                <c:pt idx="125">
                  <c:v>0.23899251469601443</c:v>
                </c:pt>
                <c:pt idx="126">
                  <c:v>0.24002969918588093</c:v>
                </c:pt>
                <c:pt idx="127">
                  <c:v>0.24105730478514295</c:v>
                </c:pt>
                <c:pt idx="128">
                  <c:v>0.24207493589245316</c:v>
                </c:pt>
                <c:pt idx="129">
                  <c:v>0.2430821940655675</c:v>
                </c:pt>
                <c:pt idx="130">
                  <c:v>0.24407867823777146</c:v>
                </c:pt>
                <c:pt idx="131">
                  <c:v>0.24506398493429235</c:v>
                </c:pt>
                <c:pt idx="132">
                  <c:v>0.24603770848869999</c:v>
                </c:pt>
                <c:pt idx="133">
                  <c:v>0.24699944125929477</c:v>
                </c:pt>
                <c:pt idx="134">
                  <c:v>0.24794877384548325</c:v>
                </c:pt>
                <c:pt idx="135">
                  <c:v>0.24888529530414086</c:v>
                </c:pt>
                <c:pt idx="136">
                  <c:v>0.24980859336596256</c:v>
                </c:pt>
                <c:pt idx="137">
                  <c:v>0.25071825465180109</c:v>
                </c:pt>
                <c:pt idx="138">
                  <c:v>0.25161386488899196</c:v>
                </c:pt>
                <c:pt idx="139">
                  <c:v>0.2524950091276672</c:v>
                </c:pt>
                <c:pt idx="140">
                  <c:v>0.25336127195705527</c:v>
                </c:pt>
                <c:pt idx="141">
                  <c:v>0.25421223772176926</c:v>
                </c:pt>
                <c:pt idx="142">
                  <c:v>0.2550474907380828</c:v>
                </c:pt>
                <c:pt idx="143">
                  <c:v>0.2558666155101928</c:v>
                </c:pt>
                <c:pt idx="144">
                  <c:v>0.25666919694646995</c:v>
                </c:pt>
                <c:pt idx="145">
                  <c:v>0.25745482057569713</c:v>
                </c:pt>
                <c:pt idx="146">
                  <c:v>0.25822307276329526</c:v>
                </c:pt>
                <c:pt idx="147">
                  <c:v>0.25897354092753544</c:v>
                </c:pt>
                <c:pt idx="148">
                  <c:v>0.25970581375574014</c:v>
                </c:pt>
                <c:pt idx="149">
                  <c:v>0.260419481420472</c:v>
                </c:pt>
                <c:pt idx="150">
                  <c:v>0.26111413579570786</c:v>
                </c:pt>
                <c:pt idx="151">
                  <c:v>0.26178937067300367</c:v>
                </c:pt>
                <c:pt idx="152">
                  <c:v>0.26244478197764382</c:v>
                </c:pt>
                <c:pt idx="153">
                  <c:v>0.26307996798477995</c:v>
                </c:pt>
                <c:pt idx="154">
                  <c:v>0.26369452953555672</c:v>
                </c:pt>
                <c:pt idx="155">
                  <c:v>0.26428807025322421</c:v>
                </c:pt>
                <c:pt idx="156">
                  <c:v>0.26486019675923961</c:v>
                </c:pt>
                <c:pt idx="157">
                  <c:v>0.26541051888935463</c:v>
                </c:pt>
                <c:pt idx="158">
                  <c:v>0.26593864990969174</c:v>
                </c:pt>
                <c:pt idx="159">
                  <c:v>0.26644420673280733</c:v>
                </c:pt>
                <c:pt idx="160">
                  <c:v>0.26692681013374214</c:v>
                </c:pt>
                <c:pt idx="161">
                  <c:v>0.2673860849660592</c:v>
                </c:pt>
                <c:pt idx="162">
                  <c:v>0.26782166037787047</c:v>
                </c:pt>
                <c:pt idx="163">
                  <c:v>0.26823317002784991</c:v>
                </c:pt>
                <c:pt idx="164">
                  <c:v>0.26862025230123332</c:v>
                </c:pt>
                <c:pt idx="165">
                  <c:v>0.26898255052580755</c:v>
                </c:pt>
                <c:pt idx="166">
                  <c:v>0.26931971318788622</c:v>
                </c:pt>
                <c:pt idx="167">
                  <c:v>0.26963139414827236</c:v>
                </c:pt>
                <c:pt idx="168">
                  <c:v>0.26991725285820967</c:v>
                </c:pt>
                <c:pt idx="169">
                  <c:v>0.27017695457532082</c:v>
                </c:pt>
                <c:pt idx="170">
                  <c:v>0.27041017057953398</c:v>
                </c:pt>
                <c:pt idx="171">
                  <c:v>0.27061657838899411</c:v>
                </c:pt>
                <c:pt idx="172">
                  <c:v>0.27079586197596561</c:v>
                </c:pt>
                <c:pt idx="173">
                  <c:v>0.27094771198272072</c:v>
                </c:pt>
                <c:pt idx="174">
                  <c:v>0.27107182593741364</c:v>
                </c:pt>
                <c:pt idx="175">
                  <c:v>0.27116790846994582</c:v>
                </c:pt>
                <c:pt idx="176">
                  <c:v>0.27123567152781591</c:v>
                </c:pt>
                <c:pt idx="177">
                  <c:v>0.27127483459195839</c:v>
                </c:pt>
                <c:pt idx="178">
                  <c:v>0.27128512489256845</c:v>
                </c:pt>
                <c:pt idx="179">
                  <c:v>0.27126627762491706</c:v>
                </c:pt>
                <c:pt idx="180">
                  <c:v>0.2712180361651515</c:v>
                </c:pt>
                <c:pt idx="181">
                  <c:v>0.27114015228608201</c:v>
                </c:pt>
                <c:pt idx="182">
                  <c:v>0.27103238637296012</c:v>
                </c:pt>
                <c:pt idx="183">
                  <c:v>0.27089450763924067</c:v>
                </c:pt>
                <c:pt idx="184">
                  <c:v>0.27072629434233303</c:v>
                </c:pt>
                <c:pt idx="185">
                  <c:v>0.27052753399933943</c:v>
                </c:pt>
                <c:pt idx="186">
                  <c:v>0.27029802360278182</c:v>
                </c:pt>
                <c:pt idx="187">
                  <c:v>0.27003756983631372</c:v>
                </c:pt>
                <c:pt idx="188">
                  <c:v>0.26974598929042254</c:v>
                </c:pt>
                <c:pt idx="189">
                  <c:v>0.26942310867811758</c:v>
                </c:pt>
                <c:pt idx="190">
                  <c:v>0.26906876505060617</c:v>
                </c:pt>
                <c:pt idx="191">
                  <c:v>0.26868280601295641</c:v>
                </c:pt>
                <c:pt idx="192">
                  <c:v>0.26826508993975001</c:v>
                </c:pt>
                <c:pt idx="193">
                  <c:v>0.26781548619071782</c:v>
                </c:pt>
                <c:pt idx="194">
                  <c:v>0.26733387532636982</c:v>
                </c:pt>
                <c:pt idx="195">
                  <c:v>0.26682014932360504</c:v>
                </c:pt>
                <c:pt idx="196">
                  <c:v>0.2662742117913145</c:v>
                </c:pt>
                <c:pt idx="197">
                  <c:v>0.26569597818596957</c:v>
                </c:pt>
                <c:pt idx="198">
                  <c:v>0.26508537602719706</c:v>
                </c:pt>
                <c:pt idx="199">
                  <c:v>0.2644423451133438</c:v>
                </c:pt>
                <c:pt idx="200">
                  <c:v>0.26376683773702891</c:v>
                </c:pt>
                <c:pt idx="201">
                  <c:v>0.26305881890067817</c:v>
                </c:pt>
                <c:pt idx="202">
                  <c:v>0.26231826653205564</c:v>
                </c:pt>
                <c:pt idx="203">
                  <c:v>0.26154517169977204</c:v>
                </c:pt>
                <c:pt idx="204">
                  <c:v>0.26073953882879147</c:v>
                </c:pt>
                <c:pt idx="205">
                  <c:v>0.25990138591591283</c:v>
                </c:pt>
                <c:pt idx="206">
                  <c:v>0.25903074474525356</c:v>
                </c:pt>
                <c:pt idx="207">
                  <c:v>0.25812766110370816</c:v>
                </c:pt>
                <c:pt idx="208">
                  <c:v>0.25719219499640106</c:v>
                </c:pt>
                <c:pt idx="209">
                  <c:v>0.25622442086212577</c:v>
                </c:pt>
                <c:pt idx="210">
                  <c:v>0.25522442778876958</c:v>
                </c:pt>
                <c:pt idx="211">
                  <c:v>0.25419231972872847</c:v>
                </c:pt>
                <c:pt idx="212">
                  <c:v>0.25312821571430794</c:v>
                </c:pt>
                <c:pt idx="213">
                  <c:v>0.25203225007311331</c:v>
                </c:pt>
                <c:pt idx="214">
                  <c:v>0.25090457264342098</c:v>
                </c:pt>
                <c:pt idx="215">
                  <c:v>0.24974534898954773</c:v>
                </c:pt>
                <c:pt idx="216">
                  <c:v>0.24855476061719992</c:v>
                </c:pt>
                <c:pt idx="217">
                  <c:v>0.24733300518881055</c:v>
                </c:pt>
                <c:pt idx="218">
                  <c:v>0.24608029673886836</c:v>
                </c:pt>
                <c:pt idx="219">
                  <c:v>0.24479686588922944</c:v>
                </c:pt>
                <c:pt idx="220">
                  <c:v>0.24348296006442002</c:v>
                </c:pt>
                <c:pt idx="221">
                  <c:v>0.24213884370692346</c:v>
                </c:pt>
                <c:pt idx="222">
                  <c:v>0.2407647984924573</c:v>
                </c:pt>
                <c:pt idx="223">
                  <c:v>0.23936112354523847</c:v>
                </c:pt>
                <c:pt idx="224">
                  <c:v>0.23792813565323334</c:v>
                </c:pt>
                <c:pt idx="225">
                  <c:v>0.23646616948339538</c:v>
                </c:pt>
                <c:pt idx="226">
                  <c:v>0.23497557779689379</c:v>
                </c:pt>
                <c:pt idx="227">
                  <c:v>0.23345673166432557</c:v>
                </c:pt>
                <c:pt idx="228">
                  <c:v>0.23191002068091751</c:v>
                </c:pt>
                <c:pt idx="229">
                  <c:v>0.2303358531817164</c:v>
                </c:pt>
                <c:pt idx="230">
                  <c:v>0.22873465645676139</c:v>
                </c:pt>
                <c:pt idx="231">
                  <c:v>0.22710687696625206</c:v>
                </c:pt>
                <c:pt idx="232">
                  <c:v>0.22545298055569879</c:v>
                </c:pt>
                <c:pt idx="233">
                  <c:v>0.2237734526710598</c:v>
                </c:pt>
                <c:pt idx="234">
                  <c:v>0.22206879857386888</c:v>
                </c:pt>
                <c:pt idx="235">
                  <c:v>0.22033954355635013</c:v>
                </c:pt>
                <c:pt idx="236">
                  <c:v>0.2185862331565169</c:v>
                </c:pt>
                <c:pt idx="237">
                  <c:v>0.21680943337326355</c:v>
                </c:pt>
                <c:pt idx="238">
                  <c:v>0.21500973088144004</c:v>
                </c:pt>
                <c:pt idx="239">
                  <c:v>0.21318773324691645</c:v>
                </c:pt>
                <c:pt idx="240">
                  <c:v>0.21134406914163342</c:v>
                </c:pt>
                <c:pt idx="241">
                  <c:v>0.20947938855864406</c:v>
                </c:pt>
                <c:pt idx="242">
                  <c:v>0.20759436302713566</c:v>
                </c:pt>
                <c:pt idx="243">
                  <c:v>0.20568968582744848</c:v>
                </c:pt>
                <c:pt idx="244">
                  <c:v>0.20376607220607468</c:v>
                </c:pt>
                <c:pt idx="245">
                  <c:v>0.20182425959064648</c:v>
                </c:pt>
                <c:pt idx="246">
                  <c:v>0.1998650078049159</c:v>
                </c:pt>
                <c:pt idx="247">
                  <c:v>0.19788909928371434</c:v>
                </c:pt>
                <c:pt idx="248">
                  <c:v>0.19589733928790648</c:v>
                </c:pt>
                <c:pt idx="249">
                  <c:v>0.19389055611933476</c:v>
                </c:pt>
                <c:pt idx="250">
                  <c:v>0.19186960133573194</c:v>
                </c:pt>
                <c:pt idx="251">
                  <c:v>0.18983534996565066</c:v>
                </c:pt>
                <c:pt idx="252">
                  <c:v>0.1877887007233543</c:v>
                </c:pt>
                <c:pt idx="253">
                  <c:v>0.18573057622371078</c:v>
                </c:pt>
                <c:pt idx="254">
                  <c:v>0.18366192319706751</c:v>
                </c:pt>
                <c:pt idx="255">
                  <c:v>0.1815837127041178</c:v>
                </c:pt>
                <c:pt idx="256">
                  <c:v>0.17949694035074917</c:v>
                </c:pt>
                <c:pt idx="257">
                  <c:v>0.17740262650288241</c:v>
                </c:pt>
                <c:pt idx="258">
                  <c:v>0.17530181650130314</c:v>
                </c:pt>
                <c:pt idx="259">
                  <c:v>0.17319558087647047</c:v>
                </c:pt>
                <c:pt idx="260">
                  <c:v>0.17108501556332045</c:v>
                </c:pt>
                <c:pt idx="261">
                  <c:v>0.1689712421160566</c:v>
                </c:pt>
                <c:pt idx="262">
                  <c:v>0.16685540792292441</c:v>
                </c:pt>
                <c:pt idx="263">
                  <c:v>0.16473868642097578</c:v>
                </c:pt>
                <c:pt idx="264">
                  <c:v>0.16262227731082216</c:v>
                </c:pt>
                <c:pt idx="265">
                  <c:v>0.16050740677137348</c:v>
                </c:pt>
                <c:pt idx="266">
                  <c:v>0.15839532767456382</c:v>
                </c:pt>
                <c:pt idx="267">
                  <c:v>0.15628731980006363</c:v>
                </c:pt>
                <c:pt idx="268">
                  <c:v>0.15418469004998747</c:v>
                </c:pt>
                <c:pt idx="269">
                  <c:v>0.15208877266357806</c:v>
                </c:pt>
                <c:pt idx="270">
                  <c:v>0.15000092943188201</c:v>
                </c:pt>
                <c:pt idx="271">
                  <c:v>0.14792254991241915</c:v>
                </c:pt>
                <c:pt idx="272">
                  <c:v>0.14585505164383211</c:v>
                </c:pt>
                <c:pt idx="273">
                  <c:v>0.1437998803605236</c:v>
                </c:pt>
                <c:pt idx="274">
                  <c:v>0.14175851020728342</c:v>
                </c:pt>
                <c:pt idx="275">
                  <c:v>0.13973244395390536</c:v>
                </c:pt>
                <c:pt idx="276">
                  <c:v>0.13772321320978745</c:v>
                </c:pt>
                <c:pt idx="277">
                  <c:v>0.13573237863852194</c:v>
                </c:pt>
                <c:pt idx="278">
                  <c:v>0.13376153017246836</c:v>
                </c:pt>
                <c:pt idx="279">
                  <c:v>0.13181228722732441</c:v>
                </c:pt>
                <c:pt idx="280">
                  <c:v>0.129886298916671</c:v>
                </c:pt>
                <c:pt idx="281">
                  <c:v>0.12798524426651881</c:v>
                </c:pt>
                <c:pt idx="282">
                  <c:v>0.12611083242982399</c:v>
                </c:pt>
                <c:pt idx="283">
                  <c:v>0.12426480290101871</c:v>
                </c:pt>
                <c:pt idx="284">
                  <c:v>0.12244892573049673</c:v>
                </c:pt>
                <c:pt idx="285">
                  <c:v>0.12066500173911096</c:v>
                </c:pt>
                <c:pt idx="286">
                  <c:v>0.11891486273265155</c:v>
                </c:pt>
                <c:pt idx="287">
                  <c:v>0.11720037171630443</c:v>
                </c:pt>
                <c:pt idx="288">
                  <c:v>0.11552342310911254</c:v>
                </c:pt>
                <c:pt idx="289">
                  <c:v>0.1138859429584011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CEE-43EB-9E63-6BB3A734EC5C}"/>
            </c:ext>
          </c:extLst>
        </c:ser>
        <c:ser>
          <c:idx val="12"/>
          <c:order val="3"/>
          <c:spPr>
            <a:ln w="28575">
              <a:noFill/>
            </a:ln>
          </c:spPr>
          <c:marker>
            <c:symbol val="x"/>
            <c:size val="2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FWT!$B$12</c:f>
              <c:numCache>
                <c:formatCode>General</c:formatCode>
                <c:ptCount val="1"/>
                <c:pt idx="0">
                  <c:v>1050</c:v>
                </c:pt>
              </c:numCache>
            </c:numRef>
          </c:xVal>
          <c:yVal>
            <c:numRef>
              <c:f>FWT!$D$12</c:f>
              <c:numCache>
                <c:formatCode>0.000</c:formatCode>
                <c:ptCount val="1"/>
                <c:pt idx="0">
                  <c:v>0.27116790846994582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CEE-43EB-9E63-6BB3A734E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656168"/>
        <c:axId val="521575656"/>
      </c:scatterChart>
      <c:valAx>
        <c:axId val="6602274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Airflow (CFM)</a:t>
                </a:r>
              </a:p>
            </c:rich>
          </c:tx>
          <c:layout>
            <c:manualLayout>
              <c:xMode val="edge"/>
              <c:yMode val="edge"/>
              <c:x val="0.40686343128677499"/>
              <c:y val="0.91982182628063403"/>
            </c:manualLayout>
          </c:layout>
          <c:overlay val="0"/>
          <c:spPr>
            <a:solidFill>
              <a:srgbClr val="FFFFCC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8686824"/>
        <c:crosses val="autoZero"/>
        <c:crossBetween val="midCat"/>
      </c:valAx>
      <c:valAx>
        <c:axId val="3386868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Static Pressure ("w.c.)</a:t>
                </a:r>
              </a:p>
            </c:rich>
          </c:tx>
          <c:layout>
            <c:manualLayout>
              <c:xMode val="edge"/>
              <c:yMode val="edge"/>
              <c:x val="3.2098941630628201E-2"/>
              <c:y val="0.27616936003723302"/>
            </c:manualLayout>
          </c:layout>
          <c:overlay val="0"/>
          <c:spPr>
            <a:solidFill>
              <a:srgbClr val="FFFFCC"/>
            </a:solidFill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22744"/>
        <c:crosses val="autoZero"/>
        <c:crossBetween val="midCat"/>
      </c:valAx>
      <c:valAx>
        <c:axId val="5186561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521575656"/>
        <c:crosses val="autoZero"/>
        <c:crossBetween val="midCat"/>
      </c:valAx>
      <c:valAx>
        <c:axId val="521575656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 b="1"/>
                </a:pPr>
                <a:r>
                  <a:rPr lang="en-US" sz="1400" b="1"/>
                  <a:t>Total Operating BHP</a:t>
                </a:r>
              </a:p>
            </c:rich>
          </c:tx>
          <c:overlay val="0"/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8656168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99" r="0.75000000000000799" t="1" header="0.5" footer="0.5"/>
    <c:pageSetup orientation="landscape"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83025</xdr:colOff>
      <xdr:row>16</xdr:row>
      <xdr:rowOff>59214</xdr:rowOff>
    </xdr:from>
    <xdr:to>
      <xdr:col>8</xdr:col>
      <xdr:colOff>683559</xdr:colOff>
      <xdr:row>54</xdr:row>
      <xdr:rowOff>139054</xdr:rowOff>
    </xdr:to>
    <xdr:graphicFrame macro="">
      <xdr:nvGraphicFramePr>
        <xdr:cNvPr id="1272" name="Chart 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962025</xdr:colOff>
      <xdr:row>2</xdr:row>
      <xdr:rowOff>28575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85875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905774</xdr:colOff>
          <xdr:row>7</xdr:row>
          <xdr:rowOff>34506</xdr:rowOff>
        </xdr:from>
        <xdr:to>
          <xdr:col>12</xdr:col>
          <xdr:colOff>1319842</xdr:colOff>
          <xdr:row>9</xdr:row>
          <xdr:rowOff>103517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Generate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9</xdr:col>
      <xdr:colOff>89647</xdr:colOff>
      <xdr:row>27</xdr:row>
      <xdr:rowOff>149414</xdr:rowOff>
    </xdr:from>
    <xdr:to>
      <xdr:col>10</xdr:col>
      <xdr:colOff>479373</xdr:colOff>
      <xdr:row>41</xdr:row>
      <xdr:rowOff>64094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08353" y="4885767"/>
          <a:ext cx="1435608" cy="221562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1</xdr:rowOff>
    </xdr:from>
    <xdr:to>
      <xdr:col>6</xdr:col>
      <xdr:colOff>649941</xdr:colOff>
      <xdr:row>5</xdr:row>
      <xdr:rowOff>132552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618" y="324972"/>
          <a:ext cx="4403911" cy="76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00B050"/>
    <pageSetUpPr fitToPage="1"/>
  </sheetPr>
  <dimension ref="A1:AE171"/>
  <sheetViews>
    <sheetView showGridLines="0" tabSelected="1" zoomScale="85" zoomScaleNormal="85" workbookViewId="0">
      <selection activeCell="B57" sqref="B57:D57"/>
    </sheetView>
  </sheetViews>
  <sheetFormatPr defaultColWidth="8.875" defaultRowHeight="12.9" x14ac:dyDescent="0.2"/>
  <cols>
    <col min="1" max="1" width="4.375" customWidth="1"/>
    <col min="2" max="2" width="19" customWidth="1"/>
    <col min="3" max="3" width="15" customWidth="1"/>
    <col min="4" max="11" width="13.75" customWidth="1"/>
    <col min="12" max="12" width="20.375" customWidth="1"/>
    <col min="13" max="13" width="20" customWidth="1"/>
    <col min="14" max="15" width="13.75" customWidth="1"/>
    <col min="16" max="16" width="14.875" customWidth="1"/>
    <col min="17" max="18" width="19.75" customWidth="1"/>
    <col min="19" max="19" width="11.375" customWidth="1"/>
    <col min="20" max="20" width="10" customWidth="1"/>
    <col min="21" max="23" width="10.375" customWidth="1"/>
    <col min="25" max="27" width="9.875" bestFit="1" customWidth="1"/>
    <col min="28" max="28" width="9.875" customWidth="1"/>
    <col min="29" max="29" width="11" customWidth="1"/>
    <col min="30" max="30" width="10.375" customWidth="1"/>
  </cols>
  <sheetData>
    <row r="1" spans="1:31" ht="25.15" x14ac:dyDescent="0.4">
      <c r="A1" s="20"/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20"/>
      <c r="T1" s="20"/>
      <c r="U1" s="20"/>
      <c r="V1" s="20"/>
      <c r="W1" s="20"/>
      <c r="X1" s="3"/>
      <c r="Y1" s="3"/>
      <c r="Z1" s="3"/>
      <c r="AA1" s="3"/>
      <c r="AB1" s="3"/>
      <c r="AC1" s="3"/>
      <c r="AD1" s="3"/>
      <c r="AE1" s="3"/>
    </row>
    <row r="2" spans="1:31" ht="13.6" x14ac:dyDescent="0.25">
      <c r="A2" s="20"/>
      <c r="B2" s="19"/>
      <c r="C2" s="19"/>
      <c r="D2" s="19"/>
      <c r="E2" s="19"/>
      <c r="F2" s="19"/>
      <c r="G2" s="19"/>
      <c r="H2" s="19"/>
      <c r="I2" s="19"/>
      <c r="J2" s="19"/>
      <c r="K2" s="31" t="s">
        <v>35</v>
      </c>
      <c r="L2" s="50"/>
      <c r="N2" s="50"/>
      <c r="O2" s="50"/>
      <c r="P2" s="50"/>
      <c r="Q2" s="50"/>
      <c r="R2" s="50"/>
      <c r="S2" s="20"/>
      <c r="T2" s="20"/>
      <c r="U2" s="20"/>
      <c r="V2" s="20"/>
      <c r="W2" s="20"/>
      <c r="X2" s="3"/>
      <c r="Y2" s="3"/>
      <c r="Z2" s="3"/>
      <c r="AA2" s="3"/>
      <c r="AB2" s="3"/>
      <c r="AC2" s="3"/>
      <c r="AD2" s="3"/>
      <c r="AE2" s="3"/>
    </row>
    <row r="3" spans="1:31" ht="13.6" x14ac:dyDescent="0.25">
      <c r="A3" s="20"/>
      <c r="B3" s="19"/>
      <c r="C3" s="19"/>
      <c r="D3" s="19"/>
      <c r="E3" s="19"/>
      <c r="F3" s="19"/>
      <c r="G3" s="19"/>
      <c r="H3" s="19"/>
      <c r="I3" s="19"/>
      <c r="J3" s="19"/>
      <c r="K3" s="31" t="s">
        <v>33</v>
      </c>
      <c r="L3" s="50"/>
      <c r="M3" s="20"/>
      <c r="N3" s="50"/>
      <c r="O3" s="50"/>
      <c r="P3" s="50"/>
      <c r="Q3" s="50"/>
      <c r="R3" s="50"/>
      <c r="S3" s="20"/>
      <c r="T3" s="20"/>
      <c r="U3" s="20"/>
      <c r="V3" s="20"/>
      <c r="W3" s="20"/>
      <c r="X3" s="3"/>
      <c r="Y3" s="3"/>
      <c r="Z3" s="3"/>
      <c r="AA3" s="3"/>
      <c r="AB3" s="3"/>
      <c r="AC3" s="3"/>
      <c r="AD3" s="3"/>
      <c r="AE3" s="3"/>
    </row>
    <row r="4" spans="1:31" ht="13.6" x14ac:dyDescent="0.25">
      <c r="A4" s="20"/>
      <c r="B4" s="81"/>
      <c r="C4" s="81"/>
      <c r="D4" s="19"/>
      <c r="E4" s="19"/>
      <c r="F4" s="19"/>
      <c r="G4" s="19"/>
      <c r="H4" s="19"/>
      <c r="I4" s="19"/>
      <c r="J4" s="19"/>
      <c r="K4" s="31" t="s">
        <v>34</v>
      </c>
      <c r="L4" s="50"/>
      <c r="M4" s="20"/>
      <c r="N4" s="50"/>
      <c r="O4" s="50"/>
      <c r="P4" s="50"/>
      <c r="Q4" s="50"/>
      <c r="R4" s="50"/>
      <c r="S4" s="20"/>
      <c r="T4" s="20"/>
      <c r="U4" s="20"/>
      <c r="V4" s="20"/>
      <c r="W4" s="20"/>
      <c r="X4" s="3"/>
      <c r="Y4" s="3"/>
      <c r="Z4" s="3"/>
      <c r="AA4" s="3"/>
      <c r="AB4" s="3"/>
      <c r="AC4" s="3"/>
      <c r="AD4" s="3"/>
      <c r="AE4" s="3"/>
    </row>
    <row r="5" spans="1:31" ht="13.6" x14ac:dyDescent="0.25">
      <c r="A5" s="20"/>
      <c r="B5" s="81"/>
      <c r="C5" s="81"/>
      <c r="D5" s="19"/>
      <c r="E5" s="19"/>
      <c r="F5" s="19"/>
      <c r="G5" s="19"/>
      <c r="H5" s="19"/>
      <c r="I5" s="19"/>
      <c r="J5" s="19"/>
      <c r="K5" s="31" t="s">
        <v>36</v>
      </c>
      <c r="L5" s="50"/>
      <c r="M5" s="20"/>
      <c r="N5" s="50"/>
      <c r="O5" s="50"/>
      <c r="P5" s="50"/>
      <c r="Q5" s="50"/>
      <c r="R5" s="50"/>
      <c r="S5" s="20"/>
      <c r="T5" s="20"/>
      <c r="U5" s="20"/>
      <c r="V5" s="20"/>
      <c r="W5" s="20"/>
      <c r="X5" s="3"/>
      <c r="Y5" s="3"/>
      <c r="Z5" s="3"/>
      <c r="AA5" s="3"/>
      <c r="AB5" s="3"/>
      <c r="AC5" s="3"/>
      <c r="AD5" s="3"/>
      <c r="AE5" s="3"/>
    </row>
    <row r="6" spans="1:31" ht="13.6" x14ac:dyDescent="0.25">
      <c r="A6" s="20"/>
      <c r="B6" s="81"/>
      <c r="C6" s="81"/>
      <c r="D6" s="19"/>
      <c r="E6" s="19"/>
      <c r="F6" s="19"/>
      <c r="G6" s="19"/>
      <c r="H6" s="19"/>
      <c r="I6" s="19"/>
      <c r="J6" s="19"/>
      <c r="K6" s="31" t="s">
        <v>54</v>
      </c>
      <c r="L6" s="52">
        <f ca="1">TODAY()</f>
        <v>43907</v>
      </c>
      <c r="N6" s="52"/>
      <c r="O6" s="52"/>
      <c r="P6" s="52"/>
      <c r="Q6" s="20"/>
      <c r="R6" s="19"/>
      <c r="S6" s="20"/>
      <c r="T6" s="20"/>
      <c r="U6" s="20"/>
      <c r="V6" s="20"/>
      <c r="W6" s="20"/>
      <c r="X6" s="3"/>
      <c r="Y6" s="3"/>
      <c r="Z6" s="3"/>
      <c r="AA6" s="3"/>
      <c r="AB6" s="3"/>
      <c r="AC6" s="3"/>
      <c r="AD6" s="3"/>
      <c r="AE6" s="3"/>
    </row>
    <row r="7" spans="1:31" ht="15.65" x14ac:dyDescent="0.25">
      <c r="A7" s="20"/>
      <c r="B7" s="88"/>
      <c r="C7" s="89"/>
      <c r="D7" s="19"/>
      <c r="E7" s="19"/>
      <c r="F7" s="134" t="s">
        <v>20</v>
      </c>
      <c r="G7" s="21"/>
      <c r="H7" s="19"/>
      <c r="I7" s="19"/>
      <c r="J7" s="19"/>
      <c r="K7" s="19"/>
      <c r="L7" s="19"/>
      <c r="M7" s="19"/>
      <c r="N7" s="19"/>
      <c r="O7" s="19"/>
      <c r="P7" s="20"/>
      <c r="Q7" s="20"/>
      <c r="R7" s="20"/>
      <c r="S7" s="19"/>
      <c r="T7" s="20"/>
      <c r="U7" s="20"/>
      <c r="V7" s="20"/>
      <c r="W7" s="20"/>
      <c r="X7" s="3"/>
      <c r="Y7" s="3"/>
      <c r="Z7" s="3"/>
      <c r="AA7" s="3"/>
      <c r="AB7" s="3"/>
      <c r="AC7" s="3"/>
      <c r="AD7" s="3"/>
      <c r="AE7" s="3"/>
    </row>
    <row r="8" spans="1:31" x14ac:dyDescent="0.2">
      <c r="A8" s="20"/>
      <c r="B8" s="81"/>
      <c r="C8" s="8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  <c r="Q8" s="20"/>
      <c r="R8" s="20"/>
      <c r="S8" s="19"/>
      <c r="T8" s="20"/>
      <c r="U8" s="20"/>
      <c r="V8" s="20"/>
      <c r="W8" s="20"/>
      <c r="X8" s="3"/>
      <c r="Y8" s="3"/>
      <c r="Z8" s="3"/>
      <c r="AA8" s="3"/>
      <c r="AB8" s="3"/>
      <c r="AC8" s="3"/>
      <c r="AD8" s="3"/>
      <c r="AE8" s="3"/>
    </row>
    <row r="9" spans="1:31" ht="18.7" customHeight="1" x14ac:dyDescent="0.3">
      <c r="A9" s="20"/>
      <c r="C9" s="86" t="s">
        <v>93</v>
      </c>
      <c r="E9" s="85"/>
      <c r="F9" s="19"/>
      <c r="G9" s="19"/>
      <c r="H9" s="135"/>
      <c r="I9" s="135"/>
      <c r="J9" s="135"/>
      <c r="K9" s="135"/>
      <c r="L9" s="135"/>
      <c r="N9" s="54"/>
      <c r="O9" s="19"/>
      <c r="P9" s="20"/>
      <c r="Q9" s="20"/>
      <c r="R9" s="20"/>
      <c r="S9" s="19"/>
      <c r="T9" s="20"/>
      <c r="U9" s="20"/>
      <c r="V9" s="20"/>
      <c r="W9" s="20"/>
      <c r="X9" s="3"/>
      <c r="Y9" s="3"/>
      <c r="Z9" s="3"/>
      <c r="AA9" s="3"/>
      <c r="AB9" s="3"/>
      <c r="AC9" s="3"/>
      <c r="AD9" s="3"/>
      <c r="AE9" s="3"/>
    </row>
    <row r="10" spans="1:31" ht="13.6" thickBot="1" x14ac:dyDescent="0.25">
      <c r="A10" s="20"/>
      <c r="B10" s="85"/>
      <c r="C10" s="8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9"/>
      <c r="T10" s="20"/>
      <c r="U10" s="20"/>
      <c r="V10" s="20"/>
      <c r="W10" s="20"/>
      <c r="X10" s="3"/>
      <c r="Y10" s="3"/>
      <c r="Z10" s="3"/>
      <c r="AA10" s="3"/>
      <c r="AB10" s="3"/>
      <c r="AC10" s="3"/>
      <c r="AD10" s="3"/>
      <c r="AE10" s="3"/>
    </row>
    <row r="11" spans="1:31" ht="14.95" customHeight="1" thickBot="1" x14ac:dyDescent="0.3">
      <c r="A11" s="20"/>
      <c r="B11" s="27" t="s">
        <v>38</v>
      </c>
      <c r="C11" s="28" t="s">
        <v>31</v>
      </c>
      <c r="D11" s="142" t="s">
        <v>29</v>
      </c>
      <c r="E11" s="143"/>
      <c r="F11" s="142" t="s">
        <v>30</v>
      </c>
      <c r="G11" s="143"/>
      <c r="H11" s="142" t="s">
        <v>11</v>
      </c>
      <c r="I11" s="143"/>
      <c r="J11" s="142" t="s">
        <v>10</v>
      </c>
      <c r="K11" s="143"/>
      <c r="L11" s="46" t="s">
        <v>8</v>
      </c>
      <c r="M11" s="56"/>
      <c r="N11" s="60"/>
      <c r="O11" s="60"/>
      <c r="P11" s="22"/>
      <c r="Q11" s="22"/>
      <c r="R11" s="20"/>
      <c r="S11" s="19"/>
      <c r="T11" s="20"/>
      <c r="U11" s="20"/>
      <c r="V11" s="20"/>
      <c r="W11" s="20"/>
      <c r="X11" s="3"/>
      <c r="Y11" s="3"/>
      <c r="Z11" s="3"/>
      <c r="AA11" s="3"/>
      <c r="AB11" s="3"/>
      <c r="AC11" s="3"/>
      <c r="AD11" s="3"/>
      <c r="AE11" s="3"/>
    </row>
    <row r="12" spans="1:31" ht="16.3" thickBot="1" x14ac:dyDescent="0.3">
      <c r="A12" s="20"/>
      <c r="B12" s="26">
        <v>1050</v>
      </c>
      <c r="C12" s="109">
        <f>Master!B3</f>
        <v>1.2148659074815509</v>
      </c>
      <c r="D12" s="151">
        <f>Master!C3</f>
        <v>0.27116790846994582</v>
      </c>
      <c r="E12" s="152"/>
      <c r="F12" s="155">
        <f>Master!D3</f>
        <v>0.27116790846994582</v>
      </c>
      <c r="G12" s="156"/>
      <c r="H12" s="153">
        <v>12</v>
      </c>
      <c r="I12" s="154"/>
      <c r="J12" s="144">
        <v>100</v>
      </c>
      <c r="K12" s="145"/>
      <c r="L12" s="51">
        <v>1800</v>
      </c>
      <c r="M12" s="120"/>
      <c r="N12" s="61"/>
      <c r="O12" s="61"/>
      <c r="P12" s="23"/>
      <c r="Q12" s="23"/>
      <c r="R12" s="20"/>
      <c r="S12" s="19"/>
      <c r="T12" s="20"/>
      <c r="U12" s="20"/>
      <c r="V12" s="20"/>
      <c r="W12" s="20"/>
      <c r="X12" s="3"/>
      <c r="Y12" s="3"/>
      <c r="Z12" s="3"/>
      <c r="AA12" s="3"/>
      <c r="AB12" s="3"/>
      <c r="AC12" s="3"/>
      <c r="AD12" s="3"/>
      <c r="AE12" s="3"/>
    </row>
    <row r="13" spans="1:31" ht="16.3" thickBot="1" x14ac:dyDescent="0.3">
      <c r="A13" s="20"/>
      <c r="B13" s="27" t="s">
        <v>32</v>
      </c>
      <c r="C13" s="148"/>
      <c r="D13" s="149"/>
      <c r="E13" s="150"/>
      <c r="F13" s="142" t="s">
        <v>25</v>
      </c>
      <c r="G13" s="143"/>
      <c r="H13" s="142" t="s">
        <v>24</v>
      </c>
      <c r="I13" s="143"/>
      <c r="J13" s="146" t="s">
        <v>26</v>
      </c>
      <c r="K13" s="147"/>
      <c r="L13" s="29" t="s">
        <v>28</v>
      </c>
      <c r="M13" s="83" t="s">
        <v>72</v>
      </c>
      <c r="N13" s="62"/>
      <c r="O13" s="62"/>
      <c r="P13" s="23"/>
      <c r="Q13" s="23"/>
      <c r="R13" s="20"/>
      <c r="S13" s="19"/>
      <c r="T13" s="20"/>
      <c r="U13" s="20"/>
      <c r="V13" s="20"/>
      <c r="W13" s="20"/>
      <c r="X13" s="3"/>
      <c r="Y13" s="3"/>
      <c r="Z13" s="3"/>
      <c r="AA13" s="3"/>
      <c r="AB13" s="3"/>
      <c r="AC13" s="3"/>
      <c r="AD13" s="3"/>
      <c r="AE13" s="3"/>
    </row>
    <row r="14" spans="1:31" ht="16.3" thickBot="1" x14ac:dyDescent="0.3">
      <c r="A14" s="20"/>
      <c r="B14" s="41">
        <f>Master!B6</f>
        <v>1.4989974788688178</v>
      </c>
      <c r="C14" s="103">
        <v>100</v>
      </c>
      <c r="D14" s="103" t="s">
        <v>62</v>
      </c>
      <c r="E14" s="103">
        <v>100</v>
      </c>
      <c r="F14" s="161">
        <v>0</v>
      </c>
      <c r="G14" s="162"/>
      <c r="H14" s="161">
        <v>70</v>
      </c>
      <c r="I14" s="162"/>
      <c r="J14" s="157">
        <f>Master!B9</f>
        <v>7.499643666998132E-2</v>
      </c>
      <c r="K14" s="158"/>
      <c r="L14" s="84">
        <f>Master!C9</f>
        <v>0.27118079255872735</v>
      </c>
      <c r="M14" s="110">
        <f>Master!J18</f>
        <v>12.25</v>
      </c>
      <c r="N14" s="63"/>
      <c r="O14" s="63"/>
      <c r="P14" s="23"/>
      <c r="Q14" s="23"/>
      <c r="R14" s="20"/>
      <c r="S14" s="19"/>
      <c r="T14" s="20"/>
      <c r="U14" s="20"/>
      <c r="V14" s="20"/>
      <c r="W14" s="20"/>
      <c r="X14" s="3"/>
      <c r="Y14" s="3"/>
      <c r="Z14" s="3"/>
      <c r="AA14" s="3"/>
      <c r="AB14" s="3"/>
      <c r="AC14" s="3"/>
      <c r="AD14" s="3"/>
      <c r="AE14" s="3"/>
    </row>
    <row r="15" spans="1:31" ht="16.5" customHeight="1" thickBot="1" x14ac:dyDescent="0.3">
      <c r="A15" s="20"/>
      <c r="B15" s="165" t="s">
        <v>57</v>
      </c>
      <c r="C15" s="160"/>
      <c r="D15" s="159" t="s">
        <v>40</v>
      </c>
      <c r="E15" s="160"/>
      <c r="F15" s="159" t="s">
        <v>41</v>
      </c>
      <c r="G15" s="160"/>
      <c r="H15" s="159" t="s">
        <v>42</v>
      </c>
      <c r="I15" s="160"/>
      <c r="J15" s="159" t="s">
        <v>55</v>
      </c>
      <c r="K15" s="160"/>
      <c r="L15" s="45" t="s">
        <v>50</v>
      </c>
      <c r="M15" s="66" t="s">
        <v>43</v>
      </c>
      <c r="N15" s="64"/>
      <c r="O15" s="64"/>
      <c r="P15" s="20"/>
      <c r="Q15" s="20"/>
      <c r="R15" s="20"/>
      <c r="S15" s="19"/>
      <c r="T15" s="20"/>
      <c r="U15" s="20"/>
      <c r="V15" s="20"/>
      <c r="W15" s="20"/>
      <c r="X15" s="3"/>
      <c r="Y15" s="3"/>
      <c r="Z15" s="3"/>
      <c r="AA15" s="3"/>
      <c r="AB15" s="3"/>
      <c r="AC15" s="3"/>
      <c r="AD15" s="3"/>
      <c r="AE15" s="3"/>
    </row>
    <row r="16" spans="1:31" ht="16.5" customHeight="1" thickBot="1" x14ac:dyDescent="0.3">
      <c r="A16" s="20"/>
      <c r="B16" s="138">
        <f>Master!C15</f>
        <v>100.07448170254514</v>
      </c>
      <c r="C16" s="139"/>
      <c r="D16" s="166">
        <f>Master!C12</f>
        <v>81.045226867113882</v>
      </c>
      <c r="E16" s="167"/>
      <c r="F16" s="168">
        <v>1760</v>
      </c>
      <c r="G16" s="169"/>
      <c r="H16" s="136">
        <f>Master!B15</f>
        <v>61.36363636363636</v>
      </c>
      <c r="I16" s="137"/>
      <c r="J16" s="163">
        <f>IF(F16=0,"",IF(L12&gt;F16,(VLOOKUP(F12,'12 Data'!N6:O47,2)),(VLOOKUP((F16/L12*F12),'12 Data'!N6:O47,2))))</f>
        <v>0.5</v>
      </c>
      <c r="K16" s="164"/>
      <c r="L16" s="53">
        <f>Master!D20</f>
        <v>3525</v>
      </c>
      <c r="M16" s="55" t="str">
        <f>Master!D18</f>
        <v>I</v>
      </c>
      <c r="N16" s="65"/>
      <c r="O16" s="65"/>
      <c r="P16" s="20"/>
      <c r="Q16" s="20"/>
      <c r="R16" s="20"/>
      <c r="S16" s="19"/>
      <c r="T16" s="20"/>
      <c r="U16" s="20"/>
      <c r="V16" s="20"/>
      <c r="W16" s="20"/>
      <c r="X16" s="3"/>
      <c r="Y16" s="3"/>
      <c r="Z16" s="3"/>
      <c r="AA16" s="3"/>
      <c r="AB16" s="3"/>
      <c r="AC16" s="3"/>
      <c r="AD16" s="3"/>
      <c r="AE16" s="3"/>
    </row>
    <row r="17" spans="1:3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9"/>
      <c r="T17" s="20"/>
      <c r="U17" s="20"/>
      <c r="V17" s="20"/>
      <c r="W17" s="20"/>
      <c r="X17" s="3"/>
      <c r="Y17" s="3"/>
      <c r="Z17" s="3"/>
      <c r="AA17" s="3"/>
      <c r="AB17" s="3"/>
      <c r="AC17" s="3"/>
      <c r="AD17" s="3"/>
      <c r="AE17" s="3"/>
    </row>
    <row r="18" spans="1:31" ht="13.6" x14ac:dyDescent="0.25">
      <c r="A18" s="20"/>
      <c r="B18" s="24"/>
      <c r="C18" s="20"/>
      <c r="D18" s="20"/>
      <c r="E18" s="20"/>
      <c r="F18" s="20"/>
      <c r="G18" s="20"/>
      <c r="H18" s="20"/>
      <c r="I18" s="20"/>
      <c r="J18" s="111" t="s">
        <v>95</v>
      </c>
      <c r="K18" s="20"/>
      <c r="L18" s="20"/>
      <c r="M18" s="20"/>
      <c r="N18" s="20"/>
      <c r="O18" s="20"/>
      <c r="P18" s="20"/>
      <c r="Q18" s="20"/>
      <c r="R18" s="20"/>
      <c r="S18" s="19"/>
      <c r="T18" s="20"/>
      <c r="U18" s="20"/>
      <c r="V18" s="20"/>
      <c r="W18" s="20"/>
      <c r="X18" s="3"/>
      <c r="Y18" s="3"/>
      <c r="Z18" s="3"/>
      <c r="AA18" s="3"/>
      <c r="AB18" s="3"/>
      <c r="AC18" s="3"/>
      <c r="AD18" s="3"/>
      <c r="AE18" s="3"/>
    </row>
    <row r="19" spans="1:31" s="105" customFormat="1" ht="13.6" x14ac:dyDescent="0.25">
      <c r="A19" s="20"/>
      <c r="B19" s="24"/>
      <c r="C19" s="20"/>
      <c r="D19" s="20"/>
      <c r="E19" s="20"/>
      <c r="F19" s="20"/>
      <c r="G19" s="20"/>
      <c r="H19" s="20"/>
      <c r="I19" s="20"/>
      <c r="J19" s="111" t="s">
        <v>96</v>
      </c>
      <c r="K19" s="20"/>
      <c r="L19" s="20"/>
      <c r="M19" s="20"/>
      <c r="N19" s="20"/>
      <c r="O19" s="20"/>
      <c r="P19" s="20"/>
      <c r="Q19" s="20"/>
      <c r="R19" s="20"/>
      <c r="S19" s="19"/>
      <c r="T19" s="20"/>
      <c r="U19" s="20"/>
      <c r="V19" s="20"/>
      <c r="W19" s="20"/>
      <c r="X19" s="106"/>
      <c r="Y19" s="106"/>
      <c r="Z19" s="106"/>
      <c r="AA19" s="106"/>
      <c r="AB19" s="106"/>
      <c r="AC19" s="106"/>
      <c r="AD19" s="106"/>
      <c r="AE19" s="106"/>
    </row>
    <row r="20" spans="1:31" ht="15.65" x14ac:dyDescent="0.25">
      <c r="A20" s="20"/>
      <c r="B20" s="24"/>
      <c r="C20" s="20"/>
      <c r="D20" s="20"/>
      <c r="E20" s="20"/>
      <c r="F20" s="20"/>
      <c r="G20" s="20"/>
      <c r="H20" s="20"/>
      <c r="I20" s="20"/>
      <c r="J20" s="107" t="s">
        <v>74</v>
      </c>
      <c r="K20" s="20"/>
      <c r="L20" s="20"/>
      <c r="M20" s="20"/>
      <c r="N20" s="20"/>
      <c r="O20" s="49"/>
      <c r="P20" s="49"/>
      <c r="Q20" s="20"/>
      <c r="R20" s="20"/>
      <c r="S20" s="19"/>
      <c r="T20" s="20"/>
      <c r="U20" s="20"/>
      <c r="V20" s="20"/>
      <c r="W20" s="20"/>
      <c r="X20" s="3"/>
      <c r="Y20" s="3"/>
      <c r="Z20" s="3"/>
      <c r="AA20" s="3"/>
      <c r="AB20" s="3"/>
      <c r="AC20" s="3"/>
      <c r="AD20" s="3"/>
      <c r="AE20" s="3"/>
    </row>
    <row r="21" spans="1:3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107" t="s">
        <v>75</v>
      </c>
      <c r="K21" s="20"/>
      <c r="L21" s="20"/>
      <c r="M21" s="20"/>
      <c r="N21" s="20"/>
      <c r="O21" s="20"/>
      <c r="P21" s="20"/>
      <c r="Q21" s="20"/>
      <c r="R21" s="20"/>
      <c r="S21" s="19"/>
      <c r="T21" s="20"/>
      <c r="U21" s="20"/>
      <c r="V21" s="20"/>
      <c r="W21" s="20"/>
      <c r="X21" s="3"/>
      <c r="Y21" s="3"/>
      <c r="Z21" s="3"/>
      <c r="AA21" s="3"/>
      <c r="AB21" s="3"/>
      <c r="AC21" s="3"/>
      <c r="AD21" s="3"/>
      <c r="AE21" s="3"/>
    </row>
    <row r="22" spans="1:31" s="105" customFormat="1" ht="5.95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107"/>
      <c r="K22" s="20"/>
      <c r="L22" s="20"/>
      <c r="M22" s="20"/>
      <c r="N22" s="20"/>
      <c r="O22" s="20"/>
      <c r="P22" s="20"/>
      <c r="Q22" s="20"/>
      <c r="R22" s="20"/>
      <c r="S22" s="19"/>
      <c r="T22" s="20"/>
      <c r="U22" s="20"/>
      <c r="V22" s="20"/>
      <c r="W22" s="20"/>
      <c r="X22" s="106"/>
      <c r="Y22" s="106"/>
      <c r="Z22" s="106"/>
      <c r="AA22" s="106"/>
      <c r="AB22" s="106"/>
      <c r="AC22" s="106"/>
      <c r="AD22" s="106"/>
      <c r="AE22" s="106"/>
    </row>
    <row r="23" spans="1:3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111" t="s">
        <v>73</v>
      </c>
      <c r="K23" s="20"/>
      <c r="L23" s="20"/>
      <c r="M23" s="20"/>
      <c r="N23" s="102"/>
      <c r="O23" s="20"/>
      <c r="P23" s="20"/>
      <c r="Q23" s="20"/>
      <c r="R23" s="20"/>
      <c r="S23" s="19"/>
      <c r="T23" s="20"/>
      <c r="U23" s="20"/>
      <c r="V23" s="20"/>
      <c r="W23" s="20"/>
      <c r="X23" s="3"/>
      <c r="Y23" s="3"/>
      <c r="Z23" s="3"/>
      <c r="AA23" s="3"/>
      <c r="AB23" s="3"/>
      <c r="AC23" s="3"/>
      <c r="AD23" s="3"/>
      <c r="AE23" s="3"/>
    </row>
    <row r="24" spans="1:31" s="105" customFormat="1" ht="5.95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111"/>
      <c r="K24" s="20"/>
      <c r="L24" s="20"/>
      <c r="M24" s="20"/>
      <c r="N24" s="102"/>
      <c r="O24" s="20"/>
      <c r="P24" s="20"/>
      <c r="Q24" s="20"/>
      <c r="R24" s="20"/>
      <c r="S24" s="19"/>
      <c r="T24" s="20"/>
      <c r="U24" s="20"/>
      <c r="V24" s="20"/>
      <c r="W24" s="20"/>
      <c r="X24" s="106"/>
      <c r="Y24" s="106"/>
      <c r="Z24" s="106"/>
      <c r="AA24" s="106"/>
      <c r="AB24" s="106"/>
      <c r="AC24" s="106"/>
      <c r="AD24" s="106"/>
      <c r="AE24" s="106"/>
    </row>
    <row r="25" spans="1:3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 t="s">
        <v>71</v>
      </c>
      <c r="K25" s="20"/>
      <c r="L25" s="20"/>
      <c r="M25" s="20"/>
      <c r="N25" s="20"/>
      <c r="O25" s="20"/>
      <c r="P25" s="20"/>
      <c r="Q25" s="20"/>
      <c r="R25" s="20"/>
      <c r="S25" s="19"/>
      <c r="T25" s="20"/>
      <c r="U25" s="20"/>
      <c r="V25" s="20"/>
      <c r="W25" s="20"/>
      <c r="X25" s="3"/>
      <c r="Y25" s="3"/>
      <c r="Z25" s="3"/>
      <c r="AA25" s="3"/>
      <c r="AB25" s="3"/>
      <c r="AC25" s="3"/>
      <c r="AD25" s="3"/>
      <c r="AE25" s="3"/>
    </row>
    <row r="26" spans="1:3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111" t="s">
        <v>79</v>
      </c>
      <c r="K26" s="20"/>
      <c r="L26" s="20"/>
      <c r="M26" s="20"/>
      <c r="N26" s="20"/>
      <c r="O26" s="20"/>
      <c r="P26" s="20"/>
      <c r="Q26" s="20"/>
      <c r="R26" s="20"/>
      <c r="S26" s="19"/>
      <c r="T26" s="20"/>
      <c r="U26" s="20"/>
      <c r="V26" s="20"/>
      <c r="W26" s="20"/>
      <c r="X26" s="3"/>
      <c r="Y26" s="3"/>
      <c r="Z26" s="3"/>
      <c r="AA26" s="3"/>
      <c r="AB26" s="3"/>
      <c r="AC26" s="3"/>
      <c r="AD26" s="3"/>
      <c r="AE26" s="3"/>
    </row>
    <row r="27" spans="1:3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20"/>
      <c r="U27" s="20"/>
      <c r="V27" s="20"/>
      <c r="W27" s="20"/>
      <c r="X27" s="3"/>
      <c r="Y27" s="3"/>
      <c r="Z27" s="3"/>
      <c r="AA27" s="3"/>
      <c r="AB27" s="3"/>
      <c r="AC27" s="3"/>
      <c r="AD27" s="3"/>
      <c r="AE27" s="3"/>
    </row>
    <row r="28" spans="1:3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20"/>
      <c r="U28" s="20"/>
      <c r="V28" s="20"/>
      <c r="W28" s="20"/>
      <c r="X28" s="3"/>
      <c r="Y28" s="3"/>
      <c r="Z28" s="3"/>
      <c r="AA28" s="3"/>
      <c r="AB28" s="3"/>
      <c r="AC28" s="3"/>
      <c r="AD28" s="3"/>
      <c r="AE28" s="3"/>
    </row>
    <row r="29" spans="1:3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20"/>
      <c r="U29" s="20"/>
      <c r="V29" s="20"/>
      <c r="W29" s="20"/>
      <c r="X29" s="3"/>
      <c r="Y29" s="3"/>
      <c r="Z29" s="3"/>
      <c r="AA29" s="3"/>
      <c r="AB29" s="3"/>
      <c r="AC29" s="3"/>
      <c r="AD29" s="3"/>
      <c r="AE29" s="3"/>
    </row>
    <row r="30" spans="1:3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20"/>
      <c r="U30" s="20"/>
      <c r="V30" s="20"/>
      <c r="W30" s="20"/>
      <c r="X30" s="3"/>
      <c r="Y30" s="3"/>
      <c r="Z30" s="3"/>
      <c r="AA30" s="3"/>
      <c r="AB30" s="3"/>
      <c r="AC30" s="3"/>
      <c r="AD30" s="3"/>
      <c r="AE30" s="3"/>
    </row>
    <row r="31" spans="1:3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9"/>
      <c r="T31" s="20"/>
      <c r="U31" s="20"/>
      <c r="V31" s="20"/>
      <c r="W31" s="20"/>
      <c r="X31" s="3"/>
      <c r="Y31" s="3"/>
      <c r="Z31" s="3"/>
      <c r="AA31" s="3"/>
      <c r="AB31" s="3"/>
      <c r="AC31" s="3"/>
      <c r="AD31" s="3"/>
      <c r="AE31" s="3"/>
    </row>
    <row r="32" spans="1:3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19"/>
      <c r="T32" s="20"/>
      <c r="U32" s="20"/>
      <c r="V32" s="20"/>
      <c r="W32" s="20"/>
      <c r="X32" s="3"/>
      <c r="Y32" s="3"/>
      <c r="Z32" s="3"/>
      <c r="AA32" s="3"/>
      <c r="AB32" s="3"/>
      <c r="AC32" s="3"/>
      <c r="AD32" s="3"/>
      <c r="AE32" s="3"/>
    </row>
    <row r="33" spans="1:3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9"/>
      <c r="T33" s="20"/>
      <c r="U33" s="20"/>
      <c r="V33" s="20"/>
      <c r="W33" s="20"/>
      <c r="X33" s="3"/>
      <c r="Y33" s="3"/>
      <c r="Z33" s="3"/>
      <c r="AA33" s="3"/>
      <c r="AB33" s="3"/>
      <c r="AC33" s="3"/>
      <c r="AD33" s="3"/>
      <c r="AE33" s="3"/>
    </row>
    <row r="34" spans="1:3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9"/>
      <c r="T34" s="20"/>
      <c r="U34" s="20"/>
      <c r="V34" s="20"/>
      <c r="W34" s="20"/>
      <c r="X34" s="3"/>
      <c r="Y34" s="3"/>
      <c r="Z34" s="3"/>
      <c r="AA34" s="3"/>
      <c r="AB34" s="3"/>
      <c r="AC34" s="3"/>
      <c r="AD34" s="3"/>
      <c r="AE34" s="3"/>
    </row>
    <row r="35" spans="1:3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9"/>
      <c r="T35" s="20"/>
      <c r="U35" s="20"/>
      <c r="V35" s="20"/>
      <c r="W35" s="20"/>
      <c r="X35" s="3"/>
      <c r="Y35" s="3"/>
      <c r="Z35" s="3"/>
      <c r="AA35" s="3"/>
      <c r="AB35" s="3"/>
      <c r="AC35" s="3"/>
      <c r="AD35" s="3"/>
      <c r="AE35" s="3"/>
    </row>
    <row r="36" spans="1:3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19"/>
      <c r="T36" s="20"/>
      <c r="U36" s="20"/>
      <c r="V36" s="20"/>
      <c r="W36" s="20"/>
      <c r="X36" s="3"/>
      <c r="Y36" s="3"/>
      <c r="Z36" s="3"/>
      <c r="AA36" s="3"/>
      <c r="AB36" s="3"/>
      <c r="AC36" s="3"/>
      <c r="AD36" s="3"/>
      <c r="AE36" s="3"/>
    </row>
    <row r="37" spans="1:3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9"/>
      <c r="T37" s="20"/>
      <c r="U37" s="20"/>
      <c r="V37" s="20"/>
      <c r="W37" s="20"/>
      <c r="X37" s="3"/>
      <c r="Y37" s="3"/>
      <c r="Z37" s="3"/>
      <c r="AA37" s="3"/>
      <c r="AB37" s="3"/>
      <c r="AC37" s="3"/>
      <c r="AD37" s="3"/>
      <c r="AE37" s="3"/>
    </row>
    <row r="38" spans="1:3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19"/>
      <c r="T38" s="20"/>
      <c r="U38" s="20"/>
      <c r="V38" s="20"/>
      <c r="W38" s="20"/>
      <c r="X38" s="3"/>
      <c r="Y38" s="3"/>
      <c r="Z38" s="3"/>
      <c r="AA38" s="3"/>
      <c r="AB38" s="3"/>
      <c r="AC38" s="3"/>
      <c r="AD38" s="3"/>
      <c r="AE38" s="3"/>
    </row>
    <row r="39" spans="1:3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9"/>
      <c r="T39" s="20"/>
      <c r="U39" s="20"/>
      <c r="V39" s="20"/>
      <c r="W39" s="20"/>
      <c r="X39" s="3"/>
      <c r="Y39" s="3"/>
      <c r="Z39" s="3"/>
      <c r="AA39" s="3"/>
      <c r="AB39" s="3"/>
      <c r="AC39" s="3"/>
      <c r="AD39" s="3"/>
      <c r="AE39" s="3"/>
    </row>
    <row r="40" spans="1:3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19"/>
      <c r="T40" s="20"/>
      <c r="U40" s="20"/>
      <c r="V40" s="20"/>
      <c r="W40" s="20"/>
      <c r="X40" s="3"/>
      <c r="Y40" s="3"/>
      <c r="Z40" s="3"/>
      <c r="AA40" s="3"/>
      <c r="AB40" s="3"/>
      <c r="AC40" s="3"/>
      <c r="AD40" s="3"/>
      <c r="AE40" s="3"/>
    </row>
    <row r="41" spans="1:3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9"/>
      <c r="T41" s="20"/>
      <c r="U41" s="20"/>
      <c r="V41" s="20"/>
      <c r="W41" s="20"/>
      <c r="X41" s="3"/>
      <c r="Y41" s="3"/>
      <c r="Z41" s="3"/>
      <c r="AA41" s="3"/>
      <c r="AB41" s="3"/>
      <c r="AC41" s="3"/>
      <c r="AD41" s="3"/>
      <c r="AE41" s="3"/>
    </row>
    <row r="42" spans="1:31" ht="14.3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9"/>
      <c r="T42" s="20"/>
      <c r="U42" s="20"/>
      <c r="V42" s="20"/>
      <c r="W42" s="20"/>
      <c r="X42" s="3"/>
      <c r="Y42" s="3"/>
      <c r="Z42" s="3"/>
      <c r="AA42" s="3"/>
      <c r="AB42" s="3"/>
      <c r="AC42" s="3"/>
      <c r="AD42" s="3"/>
      <c r="AE42" s="3"/>
    </row>
    <row r="43" spans="1:31" ht="12.75" customHeight="1" x14ac:dyDescent="0.2">
      <c r="A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9"/>
      <c r="T43" s="20"/>
      <c r="U43" s="20"/>
      <c r="V43" s="20"/>
      <c r="W43" s="20"/>
      <c r="X43" s="3"/>
      <c r="Y43" s="3"/>
      <c r="Z43" s="3"/>
      <c r="AA43" s="3"/>
      <c r="AB43" s="3"/>
      <c r="AC43" s="3"/>
      <c r="AD43" s="3"/>
      <c r="AE43" s="3"/>
    </row>
    <row r="44" spans="1:31" ht="12.75" customHeight="1" x14ac:dyDescent="0.3">
      <c r="A44" s="20"/>
      <c r="B44" s="20"/>
      <c r="C44" s="25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19"/>
      <c r="T44" s="20"/>
      <c r="U44" s="20"/>
      <c r="V44" s="20"/>
      <c r="W44" s="20"/>
      <c r="X44" s="3"/>
      <c r="Y44" s="3"/>
      <c r="Z44" s="3"/>
      <c r="AA44" s="3"/>
      <c r="AB44" s="3"/>
      <c r="AC44" s="3"/>
      <c r="AD44" s="3"/>
      <c r="AE44" s="3"/>
    </row>
    <row r="45" spans="1:31" ht="12.75" customHeight="1" x14ac:dyDescent="0.3">
      <c r="A45" s="20"/>
      <c r="B45" s="20"/>
      <c r="C45" s="25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9"/>
      <c r="T45" s="20"/>
      <c r="U45" s="20"/>
      <c r="V45" s="20"/>
      <c r="W45" s="20"/>
      <c r="X45" s="3"/>
      <c r="Y45" s="3"/>
      <c r="Z45" s="3"/>
      <c r="AA45" s="3"/>
      <c r="AB45" s="3"/>
      <c r="AC45" s="3"/>
      <c r="AD45" s="3"/>
      <c r="AE45" s="3"/>
    </row>
    <row r="46" spans="1:31" ht="12.75" customHeight="1" x14ac:dyDescent="0.3">
      <c r="A46" s="20"/>
      <c r="B46" s="20"/>
      <c r="C46" s="25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9"/>
      <c r="T46" s="20"/>
      <c r="U46" s="20"/>
      <c r="V46" s="20"/>
      <c r="W46" s="20"/>
      <c r="X46" s="3"/>
      <c r="Y46" s="3"/>
      <c r="Z46" s="3"/>
      <c r="AA46" s="3"/>
      <c r="AB46" s="3"/>
      <c r="AC46" s="3"/>
      <c r="AD46" s="3"/>
      <c r="AE46" s="3"/>
    </row>
    <row r="47" spans="1:31" s="81" customFormat="1" ht="15.65" x14ac:dyDescent="0.25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00"/>
      <c r="O47" s="100"/>
      <c r="P47" s="100"/>
      <c r="Q47" s="100"/>
      <c r="R47" s="100"/>
    </row>
    <row r="48" spans="1:31" s="81" customFormat="1" ht="15.65" x14ac:dyDescent="0.2">
      <c r="B48" s="140"/>
      <c r="C48" s="140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</row>
    <row r="49" spans="2:5" s="85" customFormat="1" x14ac:dyDescent="0.2"/>
    <row r="50" spans="2:5" s="85" customFormat="1" x14ac:dyDescent="0.2"/>
    <row r="51" spans="2:5" s="85" customFormat="1" x14ac:dyDescent="0.2"/>
    <row r="52" spans="2:5" s="85" customFormat="1" x14ac:dyDescent="0.2"/>
    <row r="53" spans="2:5" s="85" customFormat="1" x14ac:dyDescent="0.2"/>
    <row r="54" spans="2:5" s="85" customFormat="1" x14ac:dyDescent="0.2"/>
    <row r="55" spans="2:5" s="85" customFormat="1" x14ac:dyDescent="0.2"/>
    <row r="56" spans="2:5" s="125" customFormat="1" x14ac:dyDescent="0.2"/>
    <row r="57" spans="2:5" s="85" customFormat="1" x14ac:dyDescent="0.2">
      <c r="B57" s="124" t="s">
        <v>92</v>
      </c>
    </row>
    <row r="58" spans="2:5" s="85" customFormat="1" x14ac:dyDescent="0.2">
      <c r="B58" s="123">
        <v>43009</v>
      </c>
      <c r="E58" s="124" t="s">
        <v>94</v>
      </c>
    </row>
    <row r="59" spans="2:5" s="85" customFormat="1" x14ac:dyDescent="0.2"/>
    <row r="60" spans="2:5" s="85" customFormat="1" x14ac:dyDescent="0.2"/>
    <row r="61" spans="2:5" s="85" customFormat="1" x14ac:dyDescent="0.2"/>
    <row r="62" spans="2:5" s="85" customFormat="1" x14ac:dyDescent="0.2"/>
    <row r="63" spans="2:5" s="85" customFormat="1" x14ac:dyDescent="0.2"/>
    <row r="64" spans="2:5" s="85" customFormat="1" x14ac:dyDescent="0.2"/>
    <row r="65" s="85" customFormat="1" x14ac:dyDescent="0.2"/>
    <row r="66" s="85" customFormat="1" x14ac:dyDescent="0.2"/>
    <row r="67" s="85" customFormat="1" x14ac:dyDescent="0.2"/>
    <row r="68" s="85" customFormat="1" x14ac:dyDescent="0.2"/>
    <row r="69" s="85" customFormat="1" x14ac:dyDescent="0.2"/>
    <row r="70" s="85" customFormat="1" x14ac:dyDescent="0.2"/>
    <row r="71" s="85" customFormat="1" x14ac:dyDescent="0.2"/>
    <row r="72" s="85" customFormat="1" x14ac:dyDescent="0.2"/>
    <row r="73" s="85" customFormat="1" x14ac:dyDescent="0.2"/>
    <row r="74" s="85" customFormat="1" x14ac:dyDescent="0.2"/>
    <row r="75" s="85" customFormat="1" x14ac:dyDescent="0.2"/>
    <row r="76" s="85" customFormat="1" x14ac:dyDescent="0.2"/>
    <row r="77" s="85" customFormat="1" x14ac:dyDescent="0.2"/>
    <row r="78" s="85" customFormat="1" x14ac:dyDescent="0.2"/>
    <row r="79" s="85" customFormat="1" x14ac:dyDescent="0.2"/>
    <row r="80" s="85" customFormat="1" x14ac:dyDescent="0.2"/>
    <row r="81" s="85" customFormat="1" x14ac:dyDescent="0.2"/>
    <row r="117" spans="12:12" ht="13.6" hidden="1" x14ac:dyDescent="0.2">
      <c r="L117" s="99" t="s">
        <v>59</v>
      </c>
    </row>
    <row r="165" spans="10:12" x14ac:dyDescent="0.2">
      <c r="J165" s="43"/>
      <c r="K165" s="43"/>
      <c r="L165" s="43"/>
    </row>
    <row r="166" spans="10:12" x14ac:dyDescent="0.2">
      <c r="J166" s="43"/>
      <c r="K166" s="43"/>
      <c r="L166" s="43"/>
    </row>
    <row r="167" spans="10:12" x14ac:dyDescent="0.2">
      <c r="J167" s="43"/>
      <c r="K167" s="43"/>
      <c r="L167" s="43"/>
    </row>
    <row r="168" spans="10:12" x14ac:dyDescent="0.2">
      <c r="J168" s="43"/>
      <c r="K168" s="43"/>
      <c r="L168" s="43"/>
    </row>
    <row r="169" spans="10:12" ht="15.65" x14ac:dyDescent="0.2">
      <c r="J169" s="43"/>
      <c r="K169" s="121">
        <v>1</v>
      </c>
      <c r="L169" s="43"/>
    </row>
    <row r="170" spans="10:12" x14ac:dyDescent="0.2">
      <c r="J170" s="43"/>
      <c r="K170" s="43"/>
      <c r="L170" s="43"/>
    </row>
    <row r="171" spans="10:12" x14ac:dyDescent="0.2">
      <c r="J171" s="43"/>
      <c r="K171" s="43"/>
      <c r="L171" s="43"/>
    </row>
  </sheetData>
  <dataConsolidate/>
  <customSheetViews>
    <customSheetView guid="{B1C4EB4F-B9AA-451A-810D-3B6DC85FD6EF}" scale="85" showPageBreaks="1" showGridLines="0" fitToPage="1" showRuler="0">
      <selection activeCell="E45" sqref="E45"/>
      <pageMargins left="0.75" right="0.75" top="1" bottom="1" header="0.5" footer="0.5"/>
      <pageSetup scale="67" orientation="landscape" r:id="rId1"/>
      <headerFooter alignWithMargins="0">
        <oddFooter>&amp;LFWT Version 3.0.1
10-18-06&amp;CHUNTAIR, INC. 11555 SW Myslony St.,  Tualatin, OR 97062, Phone: (503) 639-0113, Fax: (503) 639-1269</oddFooter>
      </headerFooter>
    </customSheetView>
  </customSheetViews>
  <mergeCells count="28">
    <mergeCell ref="J16:K16"/>
    <mergeCell ref="B15:C15"/>
    <mergeCell ref="H14:I14"/>
    <mergeCell ref="D15:E15"/>
    <mergeCell ref="D16:E16"/>
    <mergeCell ref="F15:G15"/>
    <mergeCell ref="F16:G16"/>
    <mergeCell ref="F11:G11"/>
    <mergeCell ref="J14:K14"/>
    <mergeCell ref="J15:K15"/>
    <mergeCell ref="H15:I15"/>
    <mergeCell ref="F14:G14"/>
    <mergeCell ref="H9:L9"/>
    <mergeCell ref="H16:I16"/>
    <mergeCell ref="B16:C16"/>
    <mergeCell ref="B48:C48"/>
    <mergeCell ref="B47:M47"/>
    <mergeCell ref="J11:K11"/>
    <mergeCell ref="J12:K12"/>
    <mergeCell ref="J13:K13"/>
    <mergeCell ref="C13:E13"/>
    <mergeCell ref="F13:G13"/>
    <mergeCell ref="H13:I13"/>
    <mergeCell ref="D11:E11"/>
    <mergeCell ref="D12:E12"/>
    <mergeCell ref="H11:I11"/>
    <mergeCell ref="H12:I12"/>
    <mergeCell ref="F12:G12"/>
  </mergeCells>
  <phoneticPr fontId="0" type="noConversion"/>
  <dataValidations disablePrompts="1" count="3">
    <dataValidation type="whole" operator="greaterThanOrEqual" allowBlank="1" showInputMessage="1" showErrorMessage="1" error="Please enter an integer greater than or equal to 1." sqref="K169" xr:uid="{00000000-0002-0000-0000-000000000000}">
      <formula1>1</formula1>
    </dataValidation>
    <dataValidation type="list" allowBlank="1" showInputMessage="1" showErrorMessage="1" promptTitle="Inlet Cone Selection" prompt="Select (I) for Inlet Straightening and (N) for No Inlet Straightening." sqref="L117" xr:uid="{00000000-0002-0000-0000-000001000000}">
      <formula1>Program</formula1>
    </dataValidation>
    <dataValidation type="list" allowBlank="1" showInputMessage="1" showErrorMessage="1" errorTitle="Incorrect Wheel Size" error="Please select correct Wheel Size from list." sqref="H12:I12" xr:uid="{00000000-0002-0000-0000-000002000000}">
      <formula1>WheelSize</formula1>
    </dataValidation>
  </dataValidations>
  <pageMargins left="0.75" right="0.75" top="1" bottom="1" header="0.5" footer="0.5"/>
  <pageSetup scale="5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5" name="Button 12">
              <controlPr defaultSize="0" print="0" autoFill="0" autoPict="0" macro="[0]!Print2NonDefaultPrinter">
                <anchor moveWithCells="1" sizeWithCells="1">
                  <from>
                    <xdr:col>11</xdr:col>
                    <xdr:colOff>905774</xdr:colOff>
                    <xdr:row>7</xdr:row>
                    <xdr:rowOff>34506</xdr:rowOff>
                  </from>
                  <to>
                    <xdr:col>12</xdr:col>
                    <xdr:colOff>1319842</xdr:colOff>
                    <xdr:row>9</xdr:row>
                    <xdr:rowOff>103517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O295"/>
  <sheetViews>
    <sheetView workbookViewId="0">
      <selection activeCell="L2" sqref="L2"/>
    </sheetView>
  </sheetViews>
  <sheetFormatPr defaultColWidth="8.875" defaultRowHeight="12.9" x14ac:dyDescent="0.2"/>
  <cols>
    <col min="1" max="1" width="14.875" customWidth="1"/>
    <col min="2" max="2" width="14.75" customWidth="1"/>
    <col min="3" max="3" width="10.125" customWidth="1"/>
    <col min="4" max="4" width="13" customWidth="1"/>
    <col min="5" max="5" width="12.125" customWidth="1"/>
    <col min="8" max="8" width="15.875" customWidth="1"/>
    <col min="9" max="9" width="17.75" customWidth="1"/>
    <col min="10" max="10" width="12.375" customWidth="1"/>
  </cols>
  <sheetData>
    <row r="1" spans="1:15" x14ac:dyDescent="0.2">
      <c r="A1" s="1" t="s">
        <v>21</v>
      </c>
      <c r="B1" s="97" t="s">
        <v>66</v>
      </c>
      <c r="C1" s="97" t="s">
        <v>67</v>
      </c>
      <c r="D1" s="1"/>
      <c r="H1" t="s">
        <v>12</v>
      </c>
      <c r="I1" t="s">
        <v>13</v>
      </c>
      <c r="J1" t="s">
        <v>23</v>
      </c>
      <c r="K1" t="s">
        <v>14</v>
      </c>
    </row>
    <row r="2" spans="1:15" ht="13.6" x14ac:dyDescent="0.25">
      <c r="A2" s="1"/>
      <c r="B2" s="2" t="s">
        <v>3</v>
      </c>
      <c r="C2" s="2">
        <v>1800</v>
      </c>
      <c r="D2" s="1"/>
      <c r="H2" s="34">
        <f>I8</f>
        <v>12.25</v>
      </c>
      <c r="I2" s="14">
        <f>I9*1*50</f>
        <v>100</v>
      </c>
      <c r="J2" s="122">
        <f>H2+2</f>
        <v>14.25</v>
      </c>
      <c r="K2" s="1">
        <v>48</v>
      </c>
      <c r="L2" s="107" t="s">
        <v>97</v>
      </c>
      <c r="N2">
        <f>FWT!L12</f>
        <v>1800</v>
      </c>
      <c r="O2" s="80" t="s">
        <v>2</v>
      </c>
    </row>
    <row r="3" spans="1:15" x14ac:dyDescent="0.2">
      <c r="A3" s="1" t="s">
        <v>4</v>
      </c>
      <c r="B3" s="1" t="s">
        <v>0</v>
      </c>
      <c r="C3" s="1" t="s">
        <v>1</v>
      </c>
      <c r="D3" s="1" t="s">
        <v>22</v>
      </c>
      <c r="E3" s="1"/>
    </row>
    <row r="4" spans="1:15" x14ac:dyDescent="0.2">
      <c r="A4" s="1"/>
      <c r="B4" s="1"/>
      <c r="C4" s="1"/>
      <c r="D4" s="1"/>
      <c r="H4" s="1"/>
    </row>
    <row r="5" spans="1:15" x14ac:dyDescent="0.2">
      <c r="A5">
        <v>1</v>
      </c>
      <c r="B5">
        <v>0</v>
      </c>
      <c r="C5" s="104">
        <f xml:space="preserve"> -7.8243963465641E-17*B5^6 + 2.10750632830571E-13*B5^5 - 2.09682892628504E-10*B5^4 + 8.9101177903287E-08*B5^3 - 0.0000151597793454084*B5^2 + 0.000310944148168346*B5 + 1.53089308036132</f>
        <v>1.5308930803613201</v>
      </c>
      <c r="D5" s="104">
        <f xml:space="preserve"> -3.041661614361E-18*B5^6 + 1.07786450779948E-14*B5^5 - 1.34938496059453E-11*B5^4 + 7.14382620788968E-09*B5^3 - 1.73425989272169E-06*B5^2 + 0.000370385975202225*B5 + 0.0510080489760814</f>
        <v>5.1008048976081397E-2</v>
      </c>
      <c r="E5" s="15"/>
      <c r="N5" t="s">
        <v>56</v>
      </c>
    </row>
    <row r="6" spans="1:15" x14ac:dyDescent="0.2">
      <c r="A6" s="1">
        <v>2</v>
      </c>
      <c r="B6">
        <v>3</v>
      </c>
      <c r="C6" s="104">
        <f t="shared" ref="C6:C69" si="0" xml:space="preserve"> -7.8243963465641E-17*B6^6 + 2.10750632830571E-13*B6^5 - 2.09682892628504E-10*B6^4 + 8.9101177903287E-08*B6^3 - 0.0000151597793454084*B6^2 + 0.000310944148168346*B6 + 1.53089308036132</f>
        <v>1.5316918635903609</v>
      </c>
      <c r="D6" s="104">
        <f t="shared" ref="D6:D69" si="1" xml:space="preserve"> -3.041661614361E-18*B6^6 + 1.07786450779948E-14*B6^5 - 1.34938496059453E-11*B6^4 + 7.14382620788968E-09*B6^3 - 1.73425989272169E-06*B6^2 + 0.000370385975202225*B6 + 0.0510080489760814</f>
        <v>5.2103790355576364E-2</v>
      </c>
      <c r="E6" s="15"/>
      <c r="N6" s="94">
        <v>1E-3</v>
      </c>
      <c r="O6" s="94">
        <v>0.5</v>
      </c>
    </row>
    <row r="7" spans="1:15" ht="13.6" x14ac:dyDescent="0.25">
      <c r="A7" s="1">
        <v>3</v>
      </c>
      <c r="B7">
        <v>6</v>
      </c>
      <c r="C7" s="104">
        <f t="shared" si="0"/>
        <v>1.5322319689344401</v>
      </c>
      <c r="D7" s="104">
        <f t="shared" si="1"/>
        <v>5.3169457133261412E-2</v>
      </c>
      <c r="E7" s="15"/>
      <c r="H7" s="4" t="s">
        <v>5</v>
      </c>
      <c r="I7" s="4">
        <f>FWT!L12</f>
        <v>1800</v>
      </c>
      <c r="N7" s="94">
        <v>0.5</v>
      </c>
      <c r="O7" s="94">
        <v>0.5</v>
      </c>
    </row>
    <row r="8" spans="1:15" ht="13.6" x14ac:dyDescent="0.25">
      <c r="A8">
        <v>4</v>
      </c>
      <c r="B8" s="105">
        <v>9</v>
      </c>
      <c r="C8" s="104">
        <f t="shared" si="0"/>
        <v>1.5325272270001222</v>
      </c>
      <c r="D8" s="104">
        <f t="shared" si="1"/>
        <v>5.4206167652601001E-2</v>
      </c>
      <c r="E8" s="15"/>
      <c r="H8" s="4" t="s">
        <v>9</v>
      </c>
      <c r="I8" s="4">
        <f>IF(FWT!L117="N",IF(FWT!H12&lt;11.9999999,"Select Again",IF(FWT!H12&lt;23.0000001,(VLOOKUP(FWT!H12,'12 Data'!H14:I21,2)),"SelectAgain")),"Select Again")</f>
        <v>12.25</v>
      </c>
      <c r="N8" s="94">
        <v>0.51</v>
      </c>
      <c r="O8" s="94">
        <v>0.75</v>
      </c>
    </row>
    <row r="9" spans="1:15" ht="13.6" x14ac:dyDescent="0.25">
      <c r="A9" s="1">
        <v>5</v>
      </c>
      <c r="B9" s="105">
        <v>12</v>
      </c>
      <c r="C9" s="104">
        <f t="shared" si="0"/>
        <v>1.532591072972423</v>
      </c>
      <c r="D9" s="104">
        <f t="shared" si="1"/>
        <v>5.521501465016744E-2</v>
      </c>
      <c r="E9" s="15"/>
      <c r="H9" s="4" t="s">
        <v>7</v>
      </c>
      <c r="I9" s="16">
        <f>IF(FWT!J12&gt;49.99999, IF(FWT!J12&lt;105.000001,FWT!J12/1/50, "Select Again"))</f>
        <v>2</v>
      </c>
      <c r="N9" s="94">
        <v>0.75</v>
      </c>
      <c r="O9" s="94">
        <v>0.75</v>
      </c>
    </row>
    <row r="10" spans="1:15" x14ac:dyDescent="0.2">
      <c r="A10" s="1">
        <v>6</v>
      </c>
      <c r="B10" s="105">
        <v>15</v>
      </c>
      <c r="C10" s="104">
        <f t="shared" si="0"/>
        <v>1.5324365526576269</v>
      </c>
      <c r="D10" s="104">
        <f t="shared" si="1"/>
        <v>5.6197065565954898E-2</v>
      </c>
      <c r="E10" s="15"/>
      <c r="H10" s="108" t="s">
        <v>70</v>
      </c>
      <c r="I10" s="3"/>
      <c r="N10" s="94">
        <v>0.751</v>
      </c>
      <c r="O10" s="94">
        <v>1</v>
      </c>
    </row>
    <row r="11" spans="1:15" x14ac:dyDescent="0.2">
      <c r="A11">
        <v>7</v>
      </c>
      <c r="B11" s="105">
        <v>18</v>
      </c>
      <c r="C11" s="104">
        <f t="shared" si="0"/>
        <v>1.5320763284850341</v>
      </c>
      <c r="D11" s="104">
        <f t="shared" si="1"/>
        <v>5.7153362852096948E-2</v>
      </c>
      <c r="E11" s="15"/>
      <c r="N11" s="94">
        <v>1</v>
      </c>
      <c r="O11" s="94">
        <v>1</v>
      </c>
    </row>
    <row r="12" spans="1:15" x14ac:dyDescent="0.2">
      <c r="A12" s="1">
        <v>8</v>
      </c>
      <c r="B12" s="105">
        <v>21</v>
      </c>
      <c r="C12" s="104">
        <f t="shared" si="0"/>
        <v>1.5315226854676405</v>
      </c>
      <c r="D12" s="104">
        <f t="shared" si="1"/>
        <v>5.8084924279987529E-2</v>
      </c>
      <c r="E12" s="15"/>
      <c r="N12" s="94">
        <v>1.01</v>
      </c>
      <c r="O12" s="94">
        <v>1.5</v>
      </c>
    </row>
    <row r="13" spans="1:15" x14ac:dyDescent="0.2">
      <c r="A13" s="1">
        <v>9</v>
      </c>
      <c r="B13" s="105">
        <v>24</v>
      </c>
      <c r="C13" s="104">
        <f t="shared" si="0"/>
        <v>1.5307875371217483</v>
      </c>
      <c r="D13" s="104">
        <f t="shared" si="1"/>
        <v>5.8992743245805508E-2</v>
      </c>
      <c r="E13" s="15"/>
      <c r="H13" s="37" t="s">
        <v>51</v>
      </c>
      <c r="I13" s="37" t="s">
        <v>52</v>
      </c>
      <c r="N13" s="94">
        <v>1.5</v>
      </c>
      <c r="O13" s="94">
        <v>1.5</v>
      </c>
    </row>
    <row r="14" spans="1:15" x14ac:dyDescent="0.2">
      <c r="A14">
        <v>10</v>
      </c>
      <c r="B14" s="105">
        <v>27</v>
      </c>
      <c r="C14" s="104">
        <f t="shared" si="0"/>
        <v>1.5298824313455077</v>
      </c>
      <c r="D14" s="104">
        <f t="shared" si="1"/>
        <v>5.9877789074442599E-2</v>
      </c>
      <c r="E14" s="15"/>
      <c r="H14" s="75"/>
      <c r="I14" s="75"/>
      <c r="N14" s="94">
        <v>1.51</v>
      </c>
      <c r="O14" s="94">
        <v>2</v>
      </c>
    </row>
    <row r="15" spans="1:15" x14ac:dyDescent="0.2">
      <c r="A15" s="1">
        <v>11</v>
      </c>
      <c r="B15" s="105">
        <v>30</v>
      </c>
      <c r="C15" s="104">
        <f t="shared" si="0"/>
        <v>1.528818556256391</v>
      </c>
      <c r="D15" s="104">
        <f t="shared" si="1"/>
        <v>6.0741007321834906E-2</v>
      </c>
      <c r="E15" s="15"/>
      <c r="H15" s="37">
        <v>12</v>
      </c>
      <c r="I15" s="37">
        <v>12.25</v>
      </c>
      <c r="N15" s="94">
        <v>2</v>
      </c>
      <c r="O15" s="94">
        <v>2</v>
      </c>
    </row>
    <row r="16" spans="1:15" x14ac:dyDescent="0.2">
      <c r="A16" s="1">
        <v>12</v>
      </c>
      <c r="B16" s="105">
        <v>33</v>
      </c>
      <c r="C16" s="104">
        <f t="shared" si="0"/>
        <v>1.5276067459875955</v>
      </c>
      <c r="D16" s="104">
        <f t="shared" si="1"/>
        <v>6.1583320075697889E-2</v>
      </c>
      <c r="E16" s="15"/>
      <c r="H16" s="37">
        <v>13</v>
      </c>
      <c r="I16" s="37" t="s">
        <v>53</v>
      </c>
      <c r="N16" s="94">
        <v>2.0099999999999998</v>
      </c>
      <c r="O16" s="94">
        <v>3</v>
      </c>
    </row>
    <row r="17" spans="1:15" x14ac:dyDescent="0.2">
      <c r="A17">
        <v>13</v>
      </c>
      <c r="B17" s="105">
        <v>36</v>
      </c>
      <c r="C17" s="104">
        <f t="shared" si="0"/>
        <v>1.5262574864433811</v>
      </c>
      <c r="D17" s="104">
        <f t="shared" si="1"/>
        <v>6.2405626254664802E-2</v>
      </c>
      <c r="E17" s="15"/>
      <c r="H17" s="37">
        <v>14</v>
      </c>
      <c r="I17" s="37">
        <v>13.5</v>
      </c>
      <c r="N17" s="94">
        <v>3</v>
      </c>
      <c r="O17" s="94">
        <v>3</v>
      </c>
    </row>
    <row r="18" spans="1:15" x14ac:dyDescent="0.2">
      <c r="A18" s="1">
        <v>14</v>
      </c>
      <c r="B18" s="105">
        <v>39</v>
      </c>
      <c r="C18" s="104">
        <f t="shared" si="0"/>
        <v>1.5247809210133367</v>
      </c>
      <c r="D18" s="104">
        <f t="shared" si="1"/>
        <v>6.3208801905828699E-2</v>
      </c>
      <c r="E18" s="15"/>
      <c r="H18" s="37">
        <v>16</v>
      </c>
      <c r="I18" s="37">
        <v>16.5</v>
      </c>
      <c r="N18" s="94">
        <v>3.01</v>
      </c>
      <c r="O18" s="94">
        <v>5</v>
      </c>
    </row>
    <row r="19" spans="1:15" x14ac:dyDescent="0.2">
      <c r="A19" s="1">
        <v>15</v>
      </c>
      <c r="B19" s="105">
        <v>42</v>
      </c>
      <c r="C19" s="104">
        <f t="shared" si="0"/>
        <v>1.5231868562455786</v>
      </c>
      <c r="D19" s="104">
        <f t="shared" si="1"/>
        <v>6.3993700500687867E-2</v>
      </c>
      <c r="E19" s="15"/>
      <c r="H19" s="98">
        <v>18</v>
      </c>
      <c r="I19" s="98">
        <v>18.25</v>
      </c>
      <c r="N19" s="94">
        <v>5</v>
      </c>
      <c r="O19" s="94">
        <v>5</v>
      </c>
    </row>
    <row r="20" spans="1:15" x14ac:dyDescent="0.2">
      <c r="A20">
        <v>16</v>
      </c>
      <c r="B20" s="105">
        <v>45</v>
      </c>
      <c r="C20" s="104">
        <f t="shared" si="0"/>
        <v>1.5214847674788805</v>
      </c>
      <c r="D20" s="104">
        <f t="shared" si="1"/>
        <v>6.47611532294948E-2</v>
      </c>
      <c r="E20" s="15"/>
      <c r="H20" s="98">
        <v>20</v>
      </c>
      <c r="I20" s="98">
        <v>20</v>
      </c>
      <c r="N20" s="94">
        <v>5.01</v>
      </c>
      <c r="O20" s="94">
        <v>7.5</v>
      </c>
    </row>
    <row r="21" spans="1:15" x14ac:dyDescent="0.2">
      <c r="A21" s="1">
        <v>17</v>
      </c>
      <c r="B21" s="105">
        <v>48</v>
      </c>
      <c r="C21" s="104">
        <f t="shared" si="0"/>
        <v>1.5196838044337349</v>
      </c>
      <c r="D21" s="104">
        <f t="shared" si="1"/>
        <v>6.5511969294008571E-2</v>
      </c>
      <c r="E21" s="15"/>
      <c r="H21" s="98">
        <v>22</v>
      </c>
      <c r="I21" s="98">
        <v>22.25</v>
      </c>
      <c r="N21" s="94">
        <v>7.5</v>
      </c>
      <c r="O21" s="94">
        <v>7.5</v>
      </c>
    </row>
    <row r="22" spans="1:15" x14ac:dyDescent="0.2">
      <c r="A22">
        <v>18</v>
      </c>
      <c r="B22" s="105">
        <v>51</v>
      </c>
      <c r="C22" s="104">
        <f t="shared" si="0"/>
        <v>1.517792796762345</v>
      </c>
      <c r="D22" s="104">
        <f t="shared" si="1"/>
        <v>6.6246936198650852E-2</v>
      </c>
      <c r="E22" s="15"/>
      <c r="N22" s="94">
        <v>7.51</v>
      </c>
      <c r="O22" s="94">
        <v>10</v>
      </c>
    </row>
    <row r="23" spans="1:15" x14ac:dyDescent="0.2">
      <c r="A23" s="1">
        <v>19</v>
      </c>
      <c r="B23" s="105">
        <v>54</v>
      </c>
      <c r="C23" s="104">
        <f t="shared" si="0"/>
        <v>1.515820259557549</v>
      </c>
      <c r="D23" s="104">
        <f t="shared" si="1"/>
        <v>6.6966820040065309E-2</v>
      </c>
      <c r="E23" s="15"/>
      <c r="N23" s="94">
        <v>10</v>
      </c>
      <c r="O23" s="94">
        <v>10</v>
      </c>
    </row>
    <row r="24" spans="1:15" x14ac:dyDescent="0.2">
      <c r="A24" s="1">
        <v>20</v>
      </c>
      <c r="B24" s="105">
        <v>57</v>
      </c>
      <c r="C24" s="104">
        <f t="shared" si="0"/>
        <v>1.5137743988206742</v>
      </c>
      <c r="D24" s="104">
        <f t="shared" si="1"/>
        <v>6.76723657950805E-2</v>
      </c>
      <c r="E24" s="15"/>
      <c r="N24" s="94">
        <v>10.01</v>
      </c>
      <c r="O24" s="94">
        <v>15</v>
      </c>
    </row>
    <row r="25" spans="1:15" x14ac:dyDescent="0.2">
      <c r="A25">
        <v>21</v>
      </c>
      <c r="B25" s="105">
        <v>60</v>
      </c>
      <c r="C25" s="104">
        <f t="shared" si="0"/>
        <v>1.5116631168883248</v>
      </c>
      <c r="D25" s="104">
        <f t="shared" si="1"/>
        <v>6.8364297607076296E-2</v>
      </c>
      <c r="E25" s="15"/>
      <c r="N25" s="94">
        <v>15</v>
      </c>
      <c r="O25" s="94">
        <v>15</v>
      </c>
    </row>
    <row r="26" spans="1:15" x14ac:dyDescent="0.2">
      <c r="A26" s="1">
        <v>22</v>
      </c>
      <c r="B26" s="105">
        <v>63</v>
      </c>
      <c r="C26" s="104">
        <f t="shared" si="0"/>
        <v>1.509494017818098</v>
      </c>
      <c r="D26" s="104">
        <f t="shared" si="1"/>
        <v>6.9043319070753811E-2</v>
      </c>
      <c r="E26" s="15"/>
      <c r="N26" s="94">
        <v>15.01</v>
      </c>
      <c r="O26" s="94">
        <v>20</v>
      </c>
    </row>
    <row r="27" spans="1:15" x14ac:dyDescent="0.2">
      <c r="A27">
        <v>23</v>
      </c>
      <c r="B27" s="105">
        <v>66</v>
      </c>
      <c r="C27" s="104">
        <f t="shared" si="0"/>
        <v>1.507274412733234</v>
      </c>
      <c r="D27" s="104">
        <f t="shared" si="1"/>
        <v>6.9710113515308786E-2</v>
      </c>
      <c r="E27" s="15"/>
      <c r="N27" s="94">
        <v>20</v>
      </c>
      <c r="O27" s="94">
        <v>20</v>
      </c>
    </row>
    <row r="28" spans="1:15" x14ac:dyDescent="0.2">
      <c r="A28" s="1">
        <v>24</v>
      </c>
      <c r="B28" s="105">
        <v>69</v>
      </c>
      <c r="C28" s="104">
        <f t="shared" si="0"/>
        <v>1.5050113251261965</v>
      </c>
      <c r="D28" s="104">
        <f t="shared" si="1"/>
        <v>7.0365344286008408E-2</v>
      </c>
      <c r="E28" s="15"/>
      <c r="N28" s="94">
        <v>20.010000000000002</v>
      </c>
      <c r="O28" s="94">
        <v>25</v>
      </c>
    </row>
    <row r="29" spans="1:15" x14ac:dyDescent="0.2">
      <c r="A29" s="1">
        <v>25</v>
      </c>
      <c r="B29" s="105">
        <v>72</v>
      </c>
      <c r="C29" s="104">
        <f t="shared" si="0"/>
        <v>1.5027114961211825</v>
      </c>
      <c r="D29" s="104">
        <f t="shared" si="1"/>
        <v>7.1009655024171864E-2</v>
      </c>
      <c r="E29" s="15"/>
      <c r="N29" s="94">
        <v>25</v>
      </c>
      <c r="O29" s="94">
        <v>25</v>
      </c>
    </row>
    <row r="30" spans="1:15" x14ac:dyDescent="0.2">
      <c r="A30">
        <v>26</v>
      </c>
      <c r="B30" s="105">
        <v>75</v>
      </c>
      <c r="C30" s="104">
        <f t="shared" si="0"/>
        <v>1.5003813896955678</v>
      </c>
      <c r="D30" s="104">
        <f t="shared" si="1"/>
        <v>7.1643669945554017E-2</v>
      </c>
      <c r="E30" s="15"/>
      <c r="N30" s="94">
        <v>25.01</v>
      </c>
      <c r="O30" s="94">
        <v>30</v>
      </c>
    </row>
    <row r="31" spans="1:15" x14ac:dyDescent="0.2">
      <c r="A31" s="1">
        <v>27</v>
      </c>
      <c r="B31" s="105">
        <v>78</v>
      </c>
      <c r="C31" s="104">
        <f t="shared" si="0"/>
        <v>1.4980271978602793</v>
      </c>
      <c r="D31" s="104">
        <f t="shared" si="1"/>
        <v>7.226799411713293E-2</v>
      </c>
      <c r="E31" s="15"/>
      <c r="N31" s="94">
        <v>30</v>
      </c>
      <c r="O31" s="94">
        <v>30</v>
      </c>
    </row>
    <row r="32" spans="1:15" x14ac:dyDescent="0.2">
      <c r="A32">
        <v>28</v>
      </c>
      <c r="B32" s="105">
        <v>81</v>
      </c>
      <c r="C32" s="104">
        <f t="shared" si="0"/>
        <v>1.4956548457991006</v>
      </c>
      <c r="D32" s="104">
        <f t="shared" si="1"/>
        <v>7.2883213732300611E-2</v>
      </c>
      <c r="E32" s="15"/>
      <c r="N32" s="94">
        <v>30.01</v>
      </c>
      <c r="O32" s="94">
        <v>40</v>
      </c>
    </row>
    <row r="33" spans="1:15" x14ac:dyDescent="0.2">
      <c r="A33" s="1">
        <v>29</v>
      </c>
      <c r="B33" s="105">
        <v>84</v>
      </c>
      <c r="C33" s="104">
        <f t="shared" si="0"/>
        <v>1.4932699969669103</v>
      </c>
      <c r="D33" s="104">
        <f t="shared" si="1"/>
        <v>7.3489896384457465E-2</v>
      </c>
      <c r="E33" s="15"/>
      <c r="N33" s="94">
        <v>40</v>
      </c>
      <c r="O33" s="94">
        <v>40</v>
      </c>
    </row>
    <row r="34" spans="1:15" x14ac:dyDescent="0.2">
      <c r="A34" s="1">
        <v>30</v>
      </c>
      <c r="B34" s="105">
        <v>87</v>
      </c>
      <c r="C34" s="104">
        <f t="shared" si="0"/>
        <v>1.4908780581468484</v>
      </c>
      <c r="D34" s="104">
        <f t="shared" si="1"/>
        <v>7.4088591339010065E-2</v>
      </c>
      <c r="E34" s="15"/>
      <c r="N34" s="94">
        <v>40.01</v>
      </c>
      <c r="O34" s="94">
        <v>50</v>
      </c>
    </row>
    <row r="35" spans="1:15" x14ac:dyDescent="0.2">
      <c r="A35">
        <v>31</v>
      </c>
      <c r="B35" s="105">
        <v>90</v>
      </c>
      <c r="C35" s="104">
        <f t="shared" si="0"/>
        <v>1.4884841844664163</v>
      </c>
      <c r="D35" s="104">
        <f t="shared" si="1"/>
        <v>7.4679829803772524E-2</v>
      </c>
      <c r="E35" s="15"/>
      <c r="N35" s="94">
        <v>50</v>
      </c>
      <c r="O35" s="94">
        <v>50</v>
      </c>
    </row>
    <row r="36" spans="1:15" x14ac:dyDescent="0.2">
      <c r="A36" s="1">
        <v>32</v>
      </c>
      <c r="B36" s="105">
        <v>93</v>
      </c>
      <c r="C36" s="104">
        <f t="shared" si="0"/>
        <v>1.4860932843725085</v>
      </c>
      <c r="D36" s="104">
        <f t="shared" si="1"/>
        <v>7.5264125197771314E-2</v>
      </c>
      <c r="E36" s="15"/>
      <c r="N36" s="94">
        <v>50.01</v>
      </c>
      <c r="O36" s="94">
        <v>60</v>
      </c>
    </row>
    <row r="37" spans="1:15" x14ac:dyDescent="0.2">
      <c r="A37">
        <v>33</v>
      </c>
      <c r="B37" s="105">
        <v>96</v>
      </c>
      <c r="C37" s="104">
        <f t="shared" si="0"/>
        <v>1.4837100245653734</v>
      </c>
      <c r="D37" s="104">
        <f t="shared" si="1"/>
        <v>7.5841973418453612E-2</v>
      </c>
      <c r="E37" s="15"/>
      <c r="N37" s="94">
        <v>60</v>
      </c>
      <c r="O37" s="94">
        <v>60</v>
      </c>
    </row>
    <row r="38" spans="1:15" x14ac:dyDescent="0.2">
      <c r="A38" s="1">
        <v>34</v>
      </c>
      <c r="B38" s="105">
        <v>99</v>
      </c>
      <c r="C38" s="104">
        <f t="shared" si="0"/>
        <v>1.4813388348915069</v>
      </c>
      <c r="D38" s="104">
        <f t="shared" si="1"/>
        <v>7.6413853107299076E-2</v>
      </c>
      <c r="E38" s="15"/>
      <c r="N38" s="94">
        <v>60.01</v>
      </c>
      <c r="O38" s="94">
        <v>75</v>
      </c>
    </row>
    <row r="39" spans="1:15" x14ac:dyDescent="0.2">
      <c r="A39" s="1">
        <v>35</v>
      </c>
      <c r="B39" s="105">
        <v>102</v>
      </c>
      <c r="C39" s="104">
        <f t="shared" si="0"/>
        <v>1.4789839131954774</v>
      </c>
      <c r="D39" s="104">
        <f t="shared" si="1"/>
        <v>7.6980225913835215E-2</v>
      </c>
      <c r="E39" s="15"/>
      <c r="N39" s="94">
        <v>75</v>
      </c>
      <c r="O39" s="94">
        <v>75</v>
      </c>
    </row>
    <row r="40" spans="1:15" x14ac:dyDescent="0.2">
      <c r="A40">
        <v>36</v>
      </c>
      <c r="B40" s="105">
        <v>105</v>
      </c>
      <c r="C40" s="104">
        <f t="shared" si="0"/>
        <v>1.4766492301306819</v>
      </c>
      <c r="D40" s="104">
        <f t="shared" si="1"/>
        <v>7.7541536758056126E-2</v>
      </c>
      <c r="E40" s="15"/>
      <c r="N40" s="94">
        <v>75.010000000000005</v>
      </c>
      <c r="O40" s="94">
        <v>100</v>
      </c>
    </row>
    <row r="41" spans="1:15" x14ac:dyDescent="0.2">
      <c r="A41" s="1">
        <v>37</v>
      </c>
      <c r="B41" s="105">
        <v>108</v>
      </c>
      <c r="C41" s="104">
        <f t="shared" si="0"/>
        <v>1.4743385339290331</v>
      </c>
      <c r="D41" s="104">
        <f t="shared" si="1"/>
        <v>7.8098214091244816E-2</v>
      </c>
      <c r="E41" s="15"/>
      <c r="N41" s="94">
        <v>100</v>
      </c>
      <c r="O41" s="94">
        <v>100</v>
      </c>
    </row>
    <row r="42" spans="1:15" x14ac:dyDescent="0.2">
      <c r="A42">
        <v>38</v>
      </c>
      <c r="B42" s="105">
        <v>111</v>
      </c>
      <c r="C42" s="104">
        <f t="shared" si="0"/>
        <v>1.4720553551295774</v>
      </c>
      <c r="D42" s="104">
        <f t="shared" si="1"/>
        <v>7.8650670155199012E-2</v>
      </c>
      <c r="E42" s="15"/>
      <c r="N42" s="94">
        <v>100.01</v>
      </c>
      <c r="O42" s="94">
        <v>125</v>
      </c>
    </row>
    <row r="43" spans="1:15" x14ac:dyDescent="0.2">
      <c r="A43" s="1">
        <v>39</v>
      </c>
      <c r="B43" s="105">
        <v>114</v>
      </c>
      <c r="C43" s="104">
        <f t="shared" si="0"/>
        <v>1.4698030112660461</v>
      </c>
      <c r="D43" s="104">
        <f t="shared" si="1"/>
        <v>7.9199301239860395E-2</v>
      </c>
      <c r="E43" s="15"/>
      <c r="N43" s="94">
        <v>125</v>
      </c>
      <c r="O43" s="94">
        <v>125</v>
      </c>
    </row>
    <row r="44" spans="1:15" x14ac:dyDescent="0.2">
      <c r="A44" s="1">
        <v>40</v>
      </c>
      <c r="B44" s="105">
        <v>117</v>
      </c>
      <c r="C44" s="104">
        <f t="shared" si="0"/>
        <v>1.4675846115133351</v>
      </c>
      <c r="D44" s="104">
        <f t="shared" si="1"/>
        <v>7.9744487939347408E-2</v>
      </c>
      <c r="E44" s="15"/>
      <c r="N44" s="94">
        <v>125.01</v>
      </c>
      <c r="O44" s="94">
        <v>150</v>
      </c>
    </row>
    <row r="45" spans="1:15" x14ac:dyDescent="0.2">
      <c r="A45">
        <v>41</v>
      </c>
      <c r="B45" s="105">
        <v>120</v>
      </c>
      <c r="C45" s="104">
        <f t="shared" si="0"/>
        <v>1.4654030612929188</v>
      </c>
      <c r="D45" s="104">
        <f t="shared" si="1"/>
        <v>8.0286595406391478E-2</v>
      </c>
      <c r="E45" s="15"/>
      <c r="N45" s="94">
        <v>150</v>
      </c>
      <c r="O45" s="94">
        <v>150</v>
      </c>
    </row>
    <row r="46" spans="1:15" x14ac:dyDescent="0.2">
      <c r="A46" s="1">
        <v>42</v>
      </c>
      <c r="B46" s="105">
        <v>123</v>
      </c>
      <c r="C46" s="104">
        <f t="shared" si="0"/>
        <v>1.4632610668371928</v>
      </c>
      <c r="D46" s="104">
        <f t="shared" si="1"/>
        <v>8.0825973605176848E-2</v>
      </c>
      <c r="E46" s="15"/>
      <c r="N46" s="94">
        <v>150.01</v>
      </c>
      <c r="O46" s="94">
        <v>200</v>
      </c>
    </row>
    <row r="47" spans="1:15" x14ac:dyDescent="0.2">
      <c r="A47">
        <v>43</v>
      </c>
      <c r="B47" s="105">
        <v>126</v>
      </c>
      <c r="C47" s="104">
        <f t="shared" si="0"/>
        <v>1.46116113971275</v>
      </c>
      <c r="D47" s="104">
        <f t="shared" si="1"/>
        <v>8.1362957562583771E-2</v>
      </c>
      <c r="E47" s="15"/>
      <c r="N47" s="94">
        <v>200</v>
      </c>
      <c r="O47" s="94">
        <v>200</v>
      </c>
    </row>
    <row r="48" spans="1:15" x14ac:dyDescent="0.2">
      <c r="A48" s="1">
        <v>44</v>
      </c>
      <c r="B48" s="105">
        <v>129</v>
      </c>
      <c r="C48" s="104">
        <f t="shared" si="0"/>
        <v>1.459105601302586</v>
      </c>
      <c r="D48" s="104">
        <f t="shared" si="1"/>
        <v>8.1897867617835268E-2</v>
      </c>
      <c r="E48" s="15"/>
    </row>
    <row r="49" spans="1:8" x14ac:dyDescent="0.2">
      <c r="A49" s="1">
        <v>45</v>
      </c>
      <c r="B49" s="105">
        <v>132</v>
      </c>
      <c r="C49" s="104">
        <f t="shared" si="0"/>
        <v>1.4570965872472386</v>
      </c>
      <c r="D49" s="104">
        <f t="shared" si="1"/>
        <v>8.2431009670547312E-2</v>
      </c>
      <c r="E49" s="15"/>
      <c r="H49" s="107" t="s">
        <v>78</v>
      </c>
    </row>
    <row r="50" spans="1:8" x14ac:dyDescent="0.2">
      <c r="A50">
        <v>46</v>
      </c>
      <c r="B50" s="105">
        <v>135</v>
      </c>
      <c r="C50" s="104">
        <f t="shared" si="0"/>
        <v>1.4551360518448542</v>
      </c>
      <c r="D50" s="104">
        <f t="shared" si="1"/>
        <v>8.2962675427182664E-2</v>
      </c>
      <c r="E50" s="15"/>
      <c r="H50" s="107" t="s">
        <v>76</v>
      </c>
    </row>
    <row r="51" spans="1:8" ht="14.95" x14ac:dyDescent="0.2">
      <c r="A51" s="1">
        <v>47</v>
      </c>
      <c r="B51" s="105">
        <v>138</v>
      </c>
      <c r="C51" s="104">
        <f t="shared" si="0"/>
        <v>1.4532257724101909</v>
      </c>
      <c r="D51" s="104">
        <f t="shared" si="1"/>
        <v>8.3493142645908014E-2</v>
      </c>
      <c r="E51" s="15"/>
      <c r="H51" s="104" t="s">
        <v>68</v>
      </c>
    </row>
    <row r="52" spans="1:8" x14ac:dyDescent="0.2">
      <c r="A52">
        <v>48</v>
      </c>
      <c r="B52" s="105">
        <v>141</v>
      </c>
      <c r="C52" s="104">
        <f t="shared" si="0"/>
        <v>1.4513673535925484</v>
      </c>
      <c r="D52" s="104">
        <f t="shared" si="1"/>
        <v>8.4022675379854722E-2</v>
      </c>
      <c r="E52" s="15"/>
      <c r="H52" s="107" t="s">
        <v>77</v>
      </c>
    </row>
    <row r="53" spans="1:8" ht="14.95" x14ac:dyDescent="0.2">
      <c r="A53" s="1">
        <v>49</v>
      </c>
      <c r="B53" s="105">
        <v>144</v>
      </c>
      <c r="C53" s="104">
        <f t="shared" si="0"/>
        <v>1.4495622316526315</v>
      </c>
      <c r="D53" s="104">
        <f t="shared" si="1"/>
        <v>8.4551524218782981E-2</v>
      </c>
      <c r="E53" s="15"/>
      <c r="H53" s="104" t="s">
        <v>69</v>
      </c>
    </row>
    <row r="54" spans="1:8" x14ac:dyDescent="0.2">
      <c r="A54" s="1">
        <v>50</v>
      </c>
      <c r="B54" s="105">
        <v>147</v>
      </c>
      <c r="C54" s="104">
        <f t="shared" si="0"/>
        <v>1.4478116786983446</v>
      </c>
      <c r="D54" s="104">
        <f t="shared" si="1"/>
        <v>8.5079926529149613E-2</v>
      </c>
      <c r="E54" s="15"/>
    </row>
    <row r="55" spans="1:8" x14ac:dyDescent="0.2">
      <c r="A55">
        <v>51</v>
      </c>
      <c r="B55" s="105">
        <v>150</v>
      </c>
      <c r="C55" s="104">
        <f t="shared" si="0"/>
        <v>1.4461168068795172</v>
      </c>
      <c r="D55" s="104">
        <f t="shared" si="1"/>
        <v>8.5608106692579136E-2</v>
      </c>
      <c r="E55" s="15"/>
    </row>
    <row r="56" spans="1:8" x14ac:dyDescent="0.2">
      <c r="A56" s="1">
        <v>52</v>
      </c>
      <c r="B56" s="105">
        <v>153</v>
      </c>
      <c r="C56" s="104">
        <f t="shared" si="0"/>
        <v>1.4444785725415605</v>
      </c>
      <c r="D56" s="104">
        <f t="shared" si="1"/>
        <v>8.6136276342738571E-2</v>
      </c>
      <c r="E56" s="15"/>
    </row>
    <row r="57" spans="1:8" x14ac:dyDescent="0.2">
      <c r="A57" s="1">
        <v>53</v>
      </c>
      <c r="B57" s="105">
        <v>156</v>
      </c>
      <c r="C57" s="104">
        <f t="shared" si="0"/>
        <v>1.4428977803380565</v>
      </c>
      <c r="D57" s="104">
        <f t="shared" si="1"/>
        <v>8.6664634600615492E-2</v>
      </c>
      <c r="E57" s="15"/>
    </row>
    <row r="58" spans="1:8" x14ac:dyDescent="0.2">
      <c r="A58" s="1">
        <v>54</v>
      </c>
      <c r="B58" s="105">
        <v>159</v>
      </c>
      <c r="C58" s="104">
        <f t="shared" si="0"/>
        <v>1.4413750873022761</v>
      </c>
      <c r="D58" s="104">
        <f t="shared" si="1"/>
        <v>8.719336830819982E-2</v>
      </c>
      <c r="E58" s="15"/>
    </row>
    <row r="59" spans="1:8" x14ac:dyDescent="0.2">
      <c r="A59" s="1">
        <v>55</v>
      </c>
      <c r="B59" s="105">
        <v>162</v>
      </c>
      <c r="C59" s="104">
        <f t="shared" si="0"/>
        <v>1.4399110068776315</v>
      </c>
      <c r="D59" s="104">
        <f t="shared" si="1"/>
        <v>8.7722652260568912E-2</v>
      </c>
    </row>
    <row r="60" spans="1:8" x14ac:dyDescent="0.2">
      <c r="A60" s="1">
        <v>56</v>
      </c>
      <c r="B60" s="105">
        <v>165</v>
      </c>
      <c r="C60" s="104">
        <f t="shared" si="0"/>
        <v>1.438505912907057</v>
      </c>
      <c r="D60" s="104">
        <f t="shared" si="1"/>
        <v>8.8252649436376229E-2</v>
      </c>
    </row>
    <row r="61" spans="1:8" x14ac:dyDescent="0.2">
      <c r="A61" s="1">
        <v>57</v>
      </c>
      <c r="B61" s="105">
        <v>168</v>
      </c>
      <c r="C61" s="104">
        <f t="shared" si="0"/>
        <v>1.4371600435813232</v>
      </c>
      <c r="D61" s="104">
        <f t="shared" si="1"/>
        <v>8.8783511226743467E-2</v>
      </c>
    </row>
    <row r="62" spans="1:8" x14ac:dyDescent="0.2">
      <c r="A62" s="1">
        <v>58</v>
      </c>
      <c r="B62" s="105">
        <v>171</v>
      </c>
      <c r="C62" s="104">
        <f t="shared" si="0"/>
        <v>1.4358735053462819</v>
      </c>
      <c r="D62" s="104">
        <f t="shared" si="1"/>
        <v>8.9315377662556233E-2</v>
      </c>
    </row>
    <row r="63" spans="1:8" x14ac:dyDescent="0.2">
      <c r="A63" s="1">
        <v>59</v>
      </c>
      <c r="B63" s="105">
        <v>174</v>
      </c>
      <c r="C63" s="104">
        <f t="shared" si="0"/>
        <v>1.4346462767690418</v>
      </c>
      <c r="D63" s="104">
        <f t="shared" si="1"/>
        <v>8.9848377640163166E-2</v>
      </c>
    </row>
    <row r="64" spans="1:8" x14ac:dyDescent="0.2">
      <c r="A64" s="1">
        <v>60</v>
      </c>
      <c r="B64" s="105">
        <v>177</v>
      </c>
      <c r="C64" s="104">
        <f t="shared" si="0"/>
        <v>1.4334782123630758</v>
      </c>
      <c r="D64" s="104">
        <f t="shared" si="1"/>
        <v>9.0382629145478538E-2</v>
      </c>
    </row>
    <row r="65" spans="1:4" x14ac:dyDescent="0.2">
      <c r="A65" s="1">
        <v>61</v>
      </c>
      <c r="B65" s="105">
        <v>180</v>
      </c>
      <c r="C65" s="104">
        <f t="shared" si="0"/>
        <v>1.43236904637226</v>
      </c>
      <c r="D65" s="104">
        <f t="shared" si="1"/>
        <v>9.0918239476488416E-2</v>
      </c>
    </row>
    <row r="66" spans="1:4" x14ac:dyDescent="0.2">
      <c r="A66" s="1">
        <v>62</v>
      </c>
      <c r="B66" s="105">
        <v>183</v>
      </c>
      <c r="C66" s="104">
        <f t="shared" si="0"/>
        <v>1.4313183965138436</v>
      </c>
      <c r="D66" s="104">
        <f t="shared" si="1"/>
        <v>9.1455305464160225E-2</v>
      </c>
    </row>
    <row r="67" spans="1:4" x14ac:dyDescent="0.2">
      <c r="A67" s="1">
        <v>63</v>
      </c>
      <c r="B67" s="105">
        <v>186</v>
      </c>
      <c r="C67" s="104">
        <f t="shared" si="0"/>
        <v>1.43032576768035</v>
      </c>
      <c r="D67" s="104">
        <f t="shared" si="1"/>
        <v>9.1993913691755885E-2</v>
      </c>
    </row>
    <row r="68" spans="1:4" x14ac:dyDescent="0.2">
      <c r="A68" s="1">
        <v>64</v>
      </c>
      <c r="B68" s="105">
        <v>189</v>
      </c>
      <c r="C68" s="104">
        <f t="shared" si="0"/>
        <v>1.4293905556004098</v>
      </c>
      <c r="D68" s="104">
        <f t="shared" si="1"/>
        <v>9.2534140712548368E-2</v>
      </c>
    </row>
    <row r="69" spans="1:4" x14ac:dyDescent="0.2">
      <c r="A69" s="1">
        <v>65</v>
      </c>
      <c r="B69" s="105">
        <v>192</v>
      </c>
      <c r="C69" s="104">
        <f t="shared" si="0"/>
        <v>1.4285120504585243</v>
      </c>
      <c r="D69" s="104">
        <f t="shared" si="1"/>
        <v>9.3076053265941872E-2</v>
      </c>
    </row>
    <row r="70" spans="1:4" x14ac:dyDescent="0.2">
      <c r="A70" s="1">
        <v>66</v>
      </c>
      <c r="B70" s="105">
        <v>195</v>
      </c>
      <c r="C70" s="104">
        <f t="shared" ref="C70:C133" si="2" xml:space="preserve"> -7.8243963465641E-17*B70^6 + 2.10750632830571E-13*B70^5 - 2.09682892628504E-10*B70^4 + 8.9101177903287E-08*B70^3 - 0.0000151597793454084*B70^2 + 0.000310944148168346*B70 + 1.53089308036132</f>
        <v>1.427689440473761</v>
      </c>
      <c r="D70" s="104">
        <f t="shared" ref="D70:D133" si="3" xml:space="preserve"> -3.041661614361E-18*B70^6 + 1.07786450779948E-14*B70^5 - 1.34938496059453E-11*B70^4 + 7.14382620788968E-09*B70^3 - 1.73425989272169E-06*B70^2 + 0.000370385975202225*B70 + 0.0510080489760814</f>
        <v>9.3619708491995274E-2</v>
      </c>
    </row>
    <row r="71" spans="1:4" x14ac:dyDescent="0.2">
      <c r="A71" s="1">
        <v>67</v>
      </c>
      <c r="B71" s="105">
        <v>198</v>
      </c>
      <c r="C71" s="104">
        <f t="shared" si="2"/>
        <v>1.4269218154373799</v>
      </c>
      <c r="D71" s="104">
        <f t="shared" si="3"/>
        <v>9.4165154144349325E-2</v>
      </c>
    </row>
    <row r="72" spans="1:4" x14ac:dyDescent="0.2">
      <c r="A72" s="1">
        <v>68</v>
      </c>
      <c r="B72" s="105">
        <v>201</v>
      </c>
      <c r="C72" s="104">
        <f t="shared" si="2"/>
        <v>1.4262081702093923</v>
      </c>
      <c r="D72" s="104">
        <f t="shared" si="3"/>
        <v>9.4712428801557141E-2</v>
      </c>
    </row>
    <row r="73" spans="1:4" x14ac:dyDescent="0.2">
      <c r="A73" s="1">
        <v>69</v>
      </c>
      <c r="B73" s="105">
        <v>204</v>
      </c>
      <c r="C73" s="104">
        <f t="shared" si="2"/>
        <v>1.4255474081740482</v>
      </c>
      <c r="D73" s="104">
        <f t="shared" si="3"/>
        <v>9.5261562076818296E-2</v>
      </c>
    </row>
    <row r="74" spans="1:4" x14ac:dyDescent="0.2">
      <c r="A74" s="1">
        <v>70</v>
      </c>
      <c r="B74" s="105">
        <v>207</v>
      </c>
      <c r="C74" s="104">
        <f t="shared" si="2"/>
        <v>1.4249383446542585</v>
      </c>
      <c r="D74" s="104">
        <f t="shared" si="3"/>
        <v>9.5812574826116381E-2</v>
      </c>
    </row>
    <row r="75" spans="1:4" x14ac:dyDescent="0.2">
      <c r="A75" s="1">
        <v>71</v>
      </c>
      <c r="B75" s="105">
        <v>210</v>
      </c>
      <c r="C75" s="104">
        <f t="shared" si="2"/>
        <v>1.4243797102849454</v>
      </c>
      <c r="D75" s="104">
        <f t="shared" si="3"/>
        <v>9.6365479354760003E-2</v>
      </c>
    </row>
    <row r="76" spans="1:4" x14ac:dyDescent="0.2">
      <c r="A76" s="1">
        <v>72</v>
      </c>
      <c r="B76" s="105">
        <v>213</v>
      </c>
      <c r="C76" s="104">
        <f t="shared" si="2"/>
        <v>1.4238701543453267</v>
      </c>
      <c r="D76" s="104">
        <f t="shared" si="3"/>
        <v>9.6920279622327341E-2</v>
      </c>
    </row>
    <row r="77" spans="1:4" x14ac:dyDescent="0.2">
      <c r="A77" s="1">
        <v>73</v>
      </c>
      <c r="B77" s="105">
        <v>216</v>
      </c>
      <c r="C77" s="104">
        <f t="shared" si="2"/>
        <v>1.4234082480501289</v>
      </c>
      <c r="D77" s="104">
        <f t="shared" si="3"/>
        <v>9.7476971446014221E-2</v>
      </c>
    </row>
    <row r="78" spans="1:4" x14ac:dyDescent="0.2">
      <c r="A78" s="1">
        <v>74</v>
      </c>
      <c r="B78" s="105">
        <v>219</v>
      </c>
      <c r="C78" s="104">
        <f t="shared" si="2"/>
        <v>1.4229924877997344</v>
      </c>
      <c r="D78" s="104">
        <f t="shared" si="3"/>
        <v>9.8035542702385584E-2</v>
      </c>
    </row>
    <row r="79" spans="1:4" x14ac:dyDescent="0.2">
      <c r="A79" s="1">
        <v>75</v>
      </c>
      <c r="B79" s="105">
        <v>222</v>
      </c>
      <c r="C79" s="104">
        <f t="shared" si="2"/>
        <v>1.422621298389257</v>
      </c>
      <c r="D79" s="104">
        <f t="shared" si="3"/>
        <v>9.8595973527530537E-2</v>
      </c>
    </row>
    <row r="80" spans="1:4" x14ac:dyDescent="0.2">
      <c r="A80" s="1">
        <v>76</v>
      </c>
      <c r="B80" s="105">
        <v>225</v>
      </c>
      <c r="C80" s="104">
        <f t="shared" si="2"/>
        <v>1.4222930361765516</v>
      </c>
      <c r="D80" s="104">
        <f t="shared" si="3"/>
        <v>9.9158236515620835E-2</v>
      </c>
    </row>
    <row r="81" spans="1:4" x14ac:dyDescent="0.2">
      <c r="A81" s="1">
        <v>77</v>
      </c>
      <c r="B81" s="105">
        <v>228</v>
      </c>
      <c r="C81" s="104">
        <f t="shared" si="2"/>
        <v>1.4220059922091528</v>
      </c>
      <c r="D81" s="104">
        <f t="shared" si="3"/>
        <v>9.9722296915872838E-2</v>
      </c>
    </row>
    <row r="82" spans="1:4" x14ac:dyDescent="0.2">
      <c r="A82" s="1">
        <v>78</v>
      </c>
      <c r="B82" s="105">
        <v>231</v>
      </c>
      <c r="C82" s="104">
        <f t="shared" si="2"/>
        <v>1.4217583953101458</v>
      </c>
      <c r="D82" s="104">
        <f t="shared" si="3"/>
        <v>0.10028811282791315</v>
      </c>
    </row>
    <row r="83" spans="1:4" x14ac:dyDescent="0.2">
      <c r="A83" s="1">
        <v>79</v>
      </c>
      <c r="B83" s="105">
        <v>234</v>
      </c>
      <c r="C83" s="104">
        <f t="shared" si="2"/>
        <v>1.4215484151229696</v>
      </c>
      <c r="D83" s="104">
        <f t="shared" si="3"/>
        <v>0.10085563539554748</v>
      </c>
    </row>
    <row r="84" spans="1:4" x14ac:dyDescent="0.2">
      <c r="A84" s="1">
        <v>80</v>
      </c>
      <c r="B84" s="105">
        <v>237</v>
      </c>
      <c r="C84" s="104">
        <f t="shared" si="2"/>
        <v>1.4213741651151497</v>
      </c>
      <c r="D84" s="104">
        <f t="shared" si="3"/>
        <v>0.10142480899893308</v>
      </c>
    </row>
    <row r="85" spans="1:4" x14ac:dyDescent="0.2">
      <c r="A85" s="1">
        <v>81</v>
      </c>
      <c r="B85" s="105">
        <v>240</v>
      </c>
      <c r="C85" s="104">
        <f t="shared" si="2"/>
        <v>1.4212337055409634</v>
      </c>
      <c r="D85" s="104">
        <f t="shared" si="3"/>
        <v>0.10199557144515489</v>
      </c>
    </row>
    <row r="86" spans="1:4" x14ac:dyDescent="0.2">
      <c r="A86" s="1">
        <v>82</v>
      </c>
      <c r="B86" s="105">
        <v>243</v>
      </c>
      <c r="C86" s="104">
        <f t="shared" si="2"/>
        <v>1.4211250463630358</v>
      </c>
      <c r="D86" s="104">
        <f t="shared" si="3"/>
        <v>0.10256785415720486</v>
      </c>
    </row>
    <row r="87" spans="1:4" x14ac:dyDescent="0.2">
      <c r="A87" s="1">
        <v>83</v>
      </c>
      <c r="B87" s="105">
        <v>246</v>
      </c>
      <c r="C87" s="104">
        <f t="shared" si="2"/>
        <v>1.4210461501328668</v>
      </c>
      <c r="D87" s="104">
        <f t="shared" si="3"/>
        <v>0.10314158236136489</v>
      </c>
    </row>
    <row r="88" spans="1:4" x14ac:dyDescent="0.2">
      <c r="A88" s="1">
        <v>84</v>
      </c>
      <c r="B88" s="105">
        <v>249</v>
      </c>
      <c r="C88" s="104">
        <f t="shared" si="2"/>
        <v>1.4209949348302913</v>
      </c>
      <c r="D88" s="104">
        <f t="shared" si="3"/>
        <v>0.10371667527299344</v>
      </c>
    </row>
    <row r="89" spans="1:4" x14ac:dyDescent="0.2">
      <c r="A89" s="1">
        <v>85</v>
      </c>
      <c r="B89" s="105">
        <v>252</v>
      </c>
      <c r="C89" s="104">
        <f t="shared" si="2"/>
        <v>1.4209692766618673</v>
      </c>
      <c r="D89" s="104">
        <f t="shared" si="3"/>
        <v>0.10429304628071527</v>
      </c>
    </row>
    <row r="90" spans="1:4" x14ac:dyDescent="0.2">
      <c r="A90" s="1">
        <v>86</v>
      </c>
      <c r="B90" s="105">
        <v>255</v>
      </c>
      <c r="C90" s="104">
        <f t="shared" si="2"/>
        <v>1.4209670128181993</v>
      </c>
      <c r="D90" s="104">
        <f t="shared" si="3"/>
        <v>0.10487060312901503</v>
      </c>
    </row>
    <row r="91" spans="1:4" x14ac:dyDescent="0.2">
      <c r="A91" s="1">
        <v>87</v>
      </c>
      <c r="B91" s="105">
        <v>258</v>
      </c>
      <c r="C91" s="104">
        <f t="shared" si="2"/>
        <v>1.4209859441901891</v>
      </c>
      <c r="D91" s="104">
        <f t="shared" si="3"/>
        <v>0.1054492480992341</v>
      </c>
    </row>
    <row r="92" spans="1:4" x14ac:dyDescent="0.2">
      <c r="A92" s="1">
        <v>88</v>
      </c>
      <c r="B92" s="105">
        <v>261</v>
      </c>
      <c r="C92" s="104">
        <f t="shared" si="2"/>
        <v>1.4210238380442215</v>
      </c>
      <c r="D92" s="104">
        <f t="shared" si="3"/>
        <v>0.10602887818897107</v>
      </c>
    </row>
    <row r="93" spans="1:4" x14ac:dyDescent="0.2">
      <c r="A93" s="1">
        <v>89</v>
      </c>
      <c r="B93" s="105">
        <v>264</v>
      </c>
      <c r="C93" s="104">
        <f t="shared" si="2"/>
        <v>1.4210784306562789</v>
      </c>
      <c r="D93" s="104">
        <f t="shared" si="3"/>
        <v>0.10660938528988553</v>
      </c>
    </row>
    <row r="94" spans="1:4" x14ac:dyDescent="0.2">
      <c r="A94" s="1">
        <v>90</v>
      </c>
      <c r="B94" s="105">
        <v>267</v>
      </c>
      <c r="C94" s="104">
        <f t="shared" si="2"/>
        <v>1.4211474299049873</v>
      </c>
      <c r="D94" s="104">
        <f t="shared" si="3"/>
        <v>0.10719065636390565</v>
      </c>
    </row>
    <row r="95" spans="1:4" x14ac:dyDescent="0.2">
      <c r="A95" s="1">
        <v>91</v>
      </c>
      <c r="B95" s="105">
        <v>270</v>
      </c>
      <c r="C95" s="104">
        <f t="shared" si="2"/>
        <v>1.4212285178235955</v>
      </c>
      <c r="D95" s="104">
        <f t="shared" si="3"/>
        <v>0.10777257361783903</v>
      </c>
    </row>
    <row r="96" spans="1:4" x14ac:dyDescent="0.2">
      <c r="A96" s="1">
        <v>92</v>
      </c>
      <c r="B96" s="105">
        <v>273</v>
      </c>
      <c r="C96" s="104">
        <f t="shared" si="2"/>
        <v>1.4213193531108841</v>
      </c>
      <c r="D96" s="104">
        <f t="shared" si="3"/>
        <v>0.1083550146763869</v>
      </c>
    </row>
    <row r="97" spans="1:4" x14ac:dyDescent="0.2">
      <c r="A97" s="1">
        <v>93</v>
      </c>
      <c r="B97" s="105">
        <v>276</v>
      </c>
      <c r="C97" s="104">
        <f t="shared" si="2"/>
        <v>1.421417573601004</v>
      </c>
      <c r="D97" s="104">
        <f t="shared" si="3"/>
        <v>0.10893785275356228</v>
      </c>
    </row>
    <row r="98" spans="1:4" x14ac:dyDescent="0.2">
      <c r="A98" s="1">
        <v>94</v>
      </c>
      <c r="B98" s="105">
        <v>279</v>
      </c>
      <c r="C98" s="104">
        <f t="shared" si="2"/>
        <v>1.421520798692252</v>
      </c>
      <c r="D98" s="104">
        <f t="shared" si="3"/>
        <v>0.1095209568225112</v>
      </c>
    </row>
    <row r="99" spans="1:4" x14ac:dyDescent="0.2">
      <c r="A99" s="1">
        <v>95</v>
      </c>
      <c r="B99" s="105">
        <v>282</v>
      </c>
      <c r="C99" s="104">
        <f t="shared" si="2"/>
        <v>1.4216266317347712</v>
      </c>
      <c r="D99" s="104">
        <f t="shared" si="3"/>
        <v>0.11010419178373759</v>
      </c>
    </row>
    <row r="100" spans="1:4" x14ac:dyDescent="0.2">
      <c r="A100" s="1">
        <v>96</v>
      </c>
      <c r="B100" s="105">
        <v>285</v>
      </c>
      <c r="C100" s="104">
        <f t="shared" si="2"/>
        <v>1.4217326623771855</v>
      </c>
      <c r="D100" s="104">
        <f t="shared" si="3"/>
        <v>0.11068741863173165</v>
      </c>
    </row>
    <row r="101" spans="1:4" x14ac:dyDescent="0.2">
      <c r="A101" s="1">
        <v>97</v>
      </c>
      <c r="B101" s="105">
        <v>288</v>
      </c>
      <c r="C101" s="104">
        <f t="shared" si="2"/>
        <v>1.4218364688721667</v>
      </c>
      <c r="D101" s="104">
        <f t="shared" si="3"/>
        <v>0.11127049462000166</v>
      </c>
    </row>
    <row r="102" spans="1:4" x14ac:dyDescent="0.2">
      <c r="A102" s="1">
        <v>98</v>
      </c>
      <c r="B102" s="105">
        <v>291</v>
      </c>
      <c r="C102" s="104">
        <f t="shared" si="2"/>
        <v>1.4219356203409315</v>
      </c>
      <c r="D102" s="104">
        <f t="shared" si="3"/>
        <v>0.11185327342450946</v>
      </c>
    </row>
    <row r="103" spans="1:4" x14ac:dyDescent="0.2">
      <c r="A103" s="1">
        <v>99</v>
      </c>
      <c r="B103" s="105">
        <v>294</v>
      </c>
      <c r="C103" s="104">
        <f t="shared" si="2"/>
        <v>1.4220276789966686</v>
      </c>
      <c r="D103" s="104">
        <f t="shared" si="3"/>
        <v>0.11243560530550914</v>
      </c>
    </row>
    <row r="104" spans="1:4" x14ac:dyDescent="0.2">
      <c r="A104" s="1">
        <v>100</v>
      </c>
      <c r="B104" s="105">
        <v>297</v>
      </c>
      <c r="C104" s="104">
        <f t="shared" si="2"/>
        <v>1.4221102023268997</v>
      </c>
      <c r="D104" s="104">
        <f t="shared" si="3"/>
        <v>0.11301733726778941</v>
      </c>
    </row>
    <row r="105" spans="1:4" x14ac:dyDescent="0.2">
      <c r="A105" s="1">
        <v>101</v>
      </c>
      <c r="B105" s="105">
        <v>300</v>
      </c>
      <c r="C105" s="104">
        <f t="shared" si="2"/>
        <v>1.4221807452347701</v>
      </c>
      <c r="D105" s="104">
        <f t="shared" si="3"/>
        <v>0.11359831321931944</v>
      </c>
    </row>
    <row r="106" spans="1:4" x14ac:dyDescent="0.2">
      <c r="A106" s="1">
        <v>102</v>
      </c>
      <c r="B106" s="105">
        <v>303</v>
      </c>
      <c r="C106" s="104">
        <f t="shared" si="2"/>
        <v>1.4222368621392707</v>
      </c>
      <c r="D106" s="104">
        <f t="shared" si="3"/>
        <v>0.11417837412829826</v>
      </c>
    </row>
    <row r="107" spans="1:4" x14ac:dyDescent="0.2">
      <c r="A107" s="1">
        <v>103</v>
      </c>
      <c r="B107" s="105">
        <v>306</v>
      </c>
      <c r="C107" s="104">
        <f t="shared" si="2"/>
        <v>1.4222761090343923</v>
      </c>
      <c r="D107" s="104">
        <f t="shared" si="3"/>
        <v>0.11475735817860744</v>
      </c>
    </row>
    <row r="108" spans="1:4" x14ac:dyDescent="0.2">
      <c r="A108" s="1">
        <v>104</v>
      </c>
      <c r="B108" s="105">
        <v>309</v>
      </c>
      <c r="C108" s="104">
        <f t="shared" si="2"/>
        <v>1.4222960455072104</v>
      </c>
      <c r="D108" s="104">
        <f t="shared" si="3"/>
        <v>0.11533510092366736</v>
      </c>
    </row>
    <row r="109" spans="1:4" x14ac:dyDescent="0.2">
      <c r="A109" s="1">
        <v>105</v>
      </c>
      <c r="B109" s="105">
        <v>312</v>
      </c>
      <c r="C109" s="104">
        <f t="shared" si="2"/>
        <v>1.4222942367149005</v>
      </c>
      <c r="D109" s="104">
        <f t="shared" si="3"/>
        <v>0.1159114354386972</v>
      </c>
    </row>
    <row r="110" spans="1:4" x14ac:dyDescent="0.2">
      <c r="A110" s="1">
        <v>106</v>
      </c>
      <c r="B110" s="105">
        <v>315</v>
      </c>
      <c r="C110" s="104">
        <f t="shared" si="2"/>
        <v>1.4222682553206869</v>
      </c>
      <c r="D110" s="104">
        <f t="shared" si="3"/>
        <v>0.11648619247137813</v>
      </c>
    </row>
    <row r="111" spans="1:4" x14ac:dyDescent="0.2">
      <c r="A111" s="1">
        <v>107</v>
      </c>
      <c r="B111" s="105">
        <v>318</v>
      </c>
      <c r="C111" s="104">
        <f t="shared" si="2"/>
        <v>1.4222156833887216</v>
      </c>
      <c r="D111" s="104">
        <f t="shared" si="3"/>
        <v>0.11705920059091993</v>
      </c>
    </row>
    <row r="112" spans="1:4" x14ac:dyDescent="0.2">
      <c r="A112" s="1">
        <v>108</v>
      </c>
      <c r="B112" s="105">
        <v>321</v>
      </c>
      <c r="C112" s="104">
        <f t="shared" si="2"/>
        <v>1.4221341142378929</v>
      </c>
      <c r="D112" s="104">
        <f t="shared" si="3"/>
        <v>0.11763028633553149</v>
      </c>
    </row>
    <row r="113" spans="1:4" x14ac:dyDescent="0.2">
      <c r="A113" s="1">
        <v>109</v>
      </c>
      <c r="B113" s="105">
        <v>324</v>
      </c>
      <c r="C113" s="104">
        <f t="shared" si="2"/>
        <v>1.42202115425457</v>
      </c>
      <c r="D113" s="104">
        <f t="shared" si="3"/>
        <v>0.11819927435829453</v>
      </c>
    </row>
    <row r="114" spans="1:4" x14ac:dyDescent="0.2">
      <c r="A114" s="1">
        <v>110</v>
      </c>
      <c r="B114" s="105">
        <v>327</v>
      </c>
      <c r="C114" s="104">
        <f t="shared" si="2"/>
        <v>1.4218744246642712</v>
      </c>
      <c r="D114" s="104">
        <f t="shared" si="3"/>
        <v>0.11876598757144075</v>
      </c>
    </row>
    <row r="115" spans="1:4" x14ac:dyDescent="0.2">
      <c r="A115" s="1">
        <v>111</v>
      </c>
      <c r="B115" s="105">
        <v>330</v>
      </c>
      <c r="C115" s="104">
        <f t="shared" si="2"/>
        <v>1.4216915632622726</v>
      </c>
      <c r="D115" s="104">
        <f t="shared" si="3"/>
        <v>0.11933024728903263</v>
      </c>
    </row>
    <row r="116" spans="1:4" x14ac:dyDescent="0.2">
      <c r="A116" s="1">
        <v>112</v>
      </c>
      <c r="B116" s="105">
        <v>333</v>
      </c>
      <c r="C116" s="104">
        <f t="shared" si="2"/>
        <v>1.4214702261031398</v>
      </c>
      <c r="D116" s="104">
        <f t="shared" si="3"/>
        <v>0.11989187336804782</v>
      </c>
    </row>
    <row r="117" spans="1:4" x14ac:dyDescent="0.2">
      <c r="A117" s="1">
        <v>113</v>
      </c>
      <c r="B117" s="105">
        <v>336</v>
      </c>
      <c r="C117" s="104">
        <f t="shared" si="2"/>
        <v>1.4212080891491983</v>
      </c>
      <c r="D117" s="104">
        <f t="shared" si="3"/>
        <v>0.12045068434786665</v>
      </c>
    </row>
    <row r="118" spans="1:4" x14ac:dyDescent="0.2">
      <c r="A118" s="1">
        <v>114</v>
      </c>
      <c r="B118" s="105">
        <v>339</v>
      </c>
      <c r="C118" s="104">
        <f t="shared" si="2"/>
        <v>1.4209028498779288</v>
      </c>
      <c r="D118" s="104">
        <f t="shared" si="3"/>
        <v>0.12100649758816333</v>
      </c>
    </row>
    <row r="119" spans="1:4" x14ac:dyDescent="0.2">
      <c r="A119" s="1">
        <v>115</v>
      </c>
      <c r="B119" s="105">
        <v>342</v>
      </c>
      <c r="C119" s="104">
        <f t="shared" si="2"/>
        <v>1.4205522288482972</v>
      </c>
      <c r="D119" s="104">
        <f t="shared" si="3"/>
        <v>0.12155912940520115</v>
      </c>
    </row>
    <row r="120" spans="1:4" x14ac:dyDescent="0.2">
      <c r="A120" s="1">
        <v>116</v>
      </c>
      <c r="B120" s="105">
        <v>345</v>
      </c>
      <c r="C120" s="104">
        <f t="shared" si="2"/>
        <v>1.4201539712260152</v>
      </c>
      <c r="D120" s="104">
        <f t="shared" si="3"/>
        <v>0.12210839520652998</v>
      </c>
    </row>
    <row r="121" spans="1:4" x14ac:dyDescent="0.2">
      <c r="A121" s="1">
        <v>117</v>
      </c>
      <c r="B121" s="105">
        <v>348</v>
      </c>
      <c r="C121" s="104">
        <f t="shared" si="2"/>
        <v>1.4197058482677334</v>
      </c>
      <c r="D121" s="104">
        <f t="shared" si="3"/>
        <v>0.12265410962408847</v>
      </c>
    </row>
    <row r="122" spans="1:4" x14ac:dyDescent="0.2">
      <c r="A122" s="1">
        <v>118</v>
      </c>
      <c r="B122" s="105">
        <v>351</v>
      </c>
      <c r="C122" s="104">
        <f t="shared" si="2"/>
        <v>1.4192056587641624</v>
      </c>
      <c r="D122" s="104">
        <f t="shared" si="3"/>
        <v>0.12319608664570923</v>
      </c>
    </row>
    <row r="123" spans="1:4" x14ac:dyDescent="0.2">
      <c r="A123" s="1">
        <v>119</v>
      </c>
      <c r="B123" s="105">
        <v>354</v>
      </c>
      <c r="C123" s="104">
        <f t="shared" si="2"/>
        <v>1.4186512304421297</v>
      </c>
      <c r="D123" s="104">
        <f t="shared" si="3"/>
        <v>0.12373413974502721</v>
      </c>
    </row>
    <row r="124" spans="1:4" x14ac:dyDescent="0.2">
      <c r="A124" s="1">
        <v>120</v>
      </c>
      <c r="B124" s="105">
        <v>357</v>
      </c>
      <c r="C124" s="104">
        <f t="shared" si="2"/>
        <v>1.4180404213255637</v>
      </c>
      <c r="D124" s="104">
        <f t="shared" si="3"/>
        <v>0.12426808200979229</v>
      </c>
    </row>
    <row r="125" spans="1:4" x14ac:dyDescent="0.2">
      <c r="A125" s="1">
        <v>121</v>
      </c>
      <c r="B125" s="105">
        <v>360</v>
      </c>
      <c r="C125" s="104">
        <f t="shared" si="2"/>
        <v>1.4173711210554121</v>
      </c>
      <c r="D125" s="104">
        <f t="shared" si="3"/>
        <v>0.12479772626858456</v>
      </c>
    </row>
    <row r="126" spans="1:4" x14ac:dyDescent="0.2">
      <c r="A126" s="1">
        <v>122</v>
      </c>
      <c r="B126" s="105">
        <v>363</v>
      </c>
      <c r="C126" s="104">
        <f t="shared" si="2"/>
        <v>1.416641252168491</v>
      </c>
      <c r="D126" s="104">
        <f t="shared" si="3"/>
        <v>0.12532288521593371</v>
      </c>
    </row>
    <row r="127" spans="1:4" x14ac:dyDescent="0.2">
      <c r="A127" s="1">
        <v>123</v>
      </c>
      <c r="B127" s="105">
        <v>366</v>
      </c>
      <c r="C127" s="104">
        <f t="shared" si="2"/>
        <v>1.4158487713352619</v>
      </c>
      <c r="D127" s="104">
        <f t="shared" si="3"/>
        <v>0.12584337153584185</v>
      </c>
    </row>
    <row r="128" spans="1:4" x14ac:dyDescent="0.2">
      <c r="A128" s="1">
        <v>124</v>
      </c>
      <c r="B128" s="105">
        <v>369</v>
      </c>
      <c r="C128" s="104">
        <f t="shared" si="2"/>
        <v>1.4149916705565451</v>
      </c>
      <c r="D128" s="104">
        <f t="shared" si="3"/>
        <v>0.1263589980237092</v>
      </c>
    </row>
    <row r="129" spans="1:4" x14ac:dyDescent="0.2">
      <c r="A129" s="1">
        <v>125</v>
      </c>
      <c r="B129" s="105">
        <v>372</v>
      </c>
      <c r="C129" s="104">
        <f t="shared" si="2"/>
        <v>1.4140679783191628</v>
      </c>
      <c r="D129" s="104">
        <f t="shared" si="3"/>
        <v>0.12686957770666424</v>
      </c>
    </row>
    <row r="130" spans="1:4" x14ac:dyDescent="0.2">
      <c r="A130" s="1">
        <v>126</v>
      </c>
      <c r="B130" s="105">
        <v>375</v>
      </c>
      <c r="C130" s="104">
        <f t="shared" si="2"/>
        <v>1.4130757607105111</v>
      </c>
      <c r="D130" s="104">
        <f t="shared" si="3"/>
        <v>0.12737492396229649</v>
      </c>
    </row>
    <row r="131" spans="1:4" x14ac:dyDescent="0.2">
      <c r="A131" s="1">
        <v>127</v>
      </c>
      <c r="B131" s="105">
        <v>378</v>
      </c>
      <c r="C131" s="104">
        <f t="shared" si="2"/>
        <v>1.4120131224920658</v>
      </c>
      <c r="D131" s="104">
        <f t="shared" si="3"/>
        <v>0.12787485063579335</v>
      </c>
    </row>
    <row r="132" spans="1:4" x14ac:dyDescent="0.2">
      <c r="A132" s="1">
        <v>128</v>
      </c>
      <c r="B132" s="105">
        <v>381</v>
      </c>
      <c r="C132" s="104">
        <f t="shared" si="2"/>
        <v>1.4108782081318174</v>
      </c>
      <c r="D132" s="104">
        <f t="shared" si="3"/>
        <v>0.1283691721554801</v>
      </c>
    </row>
    <row r="133" spans="1:4" x14ac:dyDescent="0.2">
      <c r="A133" s="1">
        <v>129</v>
      </c>
      <c r="B133" s="105">
        <v>384</v>
      </c>
      <c r="C133" s="104">
        <f t="shared" si="2"/>
        <v>1.4096692027956417</v>
      </c>
      <c r="D133" s="104">
        <f t="shared" si="3"/>
        <v>0.12885770364676374</v>
      </c>
    </row>
    <row r="134" spans="1:4" x14ac:dyDescent="0.2">
      <c r="A134" s="1">
        <v>130</v>
      </c>
      <c r="B134" s="105">
        <v>387</v>
      </c>
      <c r="C134" s="104">
        <f t="shared" ref="C134:C197" si="4" xml:space="preserve"> -7.8243963465641E-17*B134^6 + 2.10750632830571E-13*B134^5 - 2.09682892628504E-10*B134^4 + 8.9101177903287E-08*B134^3 - 0.0000151597793454084*B134^2 + 0.000310944148168346*B134 + 1.53089308036132</f>
        <v>1.4083843332975969</v>
      </c>
      <c r="D134" s="104">
        <f t="shared" ref="D134:D197" si="5" xml:space="preserve"> -3.041661614361E-18*B134^6 + 1.07786450779948E-14*B134^5 - 1.34938496059453E-11*B134^4 + 7.14382620788968E-09*B134^3 - 1.73425989272169E-06*B134^2 + 0.000370385975202225*B134 + 0.0510080489760814</f>
        <v>0.12934026104447949</v>
      </c>
    </row>
    <row r="135" spans="1:4" x14ac:dyDescent="0.2">
      <c r="A135" s="1">
        <v>131</v>
      </c>
      <c r="B135" s="105">
        <v>390</v>
      </c>
      <c r="C135" s="104">
        <f t="shared" si="4"/>
        <v>1.4070218690091512</v>
      </c>
      <c r="D135" s="104">
        <f t="shared" si="5"/>
        <v>0.12981666120364249</v>
      </c>
    </row>
    <row r="136" spans="1:4" x14ac:dyDescent="0.2">
      <c r="A136" s="1">
        <v>132</v>
      </c>
      <c r="B136" s="105">
        <v>393</v>
      </c>
      <c r="C136" s="104">
        <f t="shared" si="4"/>
        <v>1.4055801227273523</v>
      </c>
      <c r="D136" s="104">
        <f t="shared" si="5"/>
        <v>0.13028672200860053</v>
      </c>
    </row>
    <row r="137" spans="1:4" x14ac:dyDescent="0.2">
      <c r="A137" s="1">
        <v>133</v>
      </c>
      <c r="B137" s="105">
        <v>396</v>
      </c>
      <c r="C137" s="104">
        <f t="shared" si="4"/>
        <v>1.4040574515019117</v>
      </c>
      <c r="D137" s="104">
        <f t="shared" si="5"/>
        <v>0.13075026248059307</v>
      </c>
    </row>
    <row r="138" spans="1:4" x14ac:dyDescent="0.2">
      <c r="A138" s="1">
        <v>134</v>
      </c>
      <c r="B138" s="105">
        <v>399</v>
      </c>
      <c r="C138" s="104">
        <f t="shared" si="4"/>
        <v>1.4024522574212321</v>
      </c>
      <c r="D138" s="104">
        <f t="shared" si="5"/>
        <v>0.13120710288371101</v>
      </c>
    </row>
    <row r="139" spans="1:4" x14ac:dyDescent="0.2">
      <c r="A139" s="1">
        <v>135</v>
      </c>
      <c r="B139" s="105">
        <v>402</v>
      </c>
      <c r="C139" s="104">
        <f t="shared" si="4"/>
        <v>1.4007629883573665</v>
      </c>
      <c r="D139" s="104">
        <f t="shared" si="5"/>
        <v>0.13165706482926204</v>
      </c>
    </row>
    <row r="140" spans="1:4" x14ac:dyDescent="0.2">
      <c r="A140" s="1">
        <v>136</v>
      </c>
      <c r="B140" s="105">
        <v>405</v>
      </c>
      <c r="C140" s="104">
        <f t="shared" si="4"/>
        <v>1.3989881386698979</v>
      </c>
      <c r="D140" s="104">
        <f t="shared" si="5"/>
        <v>0.13209997137853885</v>
      </c>
    </row>
    <row r="141" spans="1:4" x14ac:dyDescent="0.2">
      <c r="A141" s="1">
        <v>137</v>
      </c>
      <c r="B141" s="105">
        <v>408</v>
      </c>
      <c r="C141" s="104">
        <f t="shared" si="4"/>
        <v>1.397126249868764</v>
      </c>
      <c r="D141" s="104">
        <f t="shared" si="5"/>
        <v>0.13253564714398991</v>
      </c>
    </row>
    <row r="142" spans="1:4" x14ac:dyDescent="0.2">
      <c r="A142" s="1">
        <v>138</v>
      </c>
      <c r="B142" s="105">
        <v>411</v>
      </c>
      <c r="C142" s="104">
        <f t="shared" si="4"/>
        <v>1.3951759112360023</v>
      </c>
      <c r="D142" s="104">
        <f t="shared" si="5"/>
        <v>0.13296391838879512</v>
      </c>
    </row>
    <row r="143" spans="1:4" x14ac:dyDescent="0.2">
      <c r="A143" s="1">
        <v>139</v>
      </c>
      <c r="B143" s="105">
        <v>414</v>
      </c>
      <c r="C143" s="104">
        <f t="shared" si="4"/>
        <v>1.3931357604064347</v>
      </c>
      <c r="D143" s="104">
        <f t="shared" si="5"/>
        <v>0.13338461312484434</v>
      </c>
    </row>
    <row r="144" spans="1:4" x14ac:dyDescent="0.2">
      <c r="A144" s="1">
        <v>140</v>
      </c>
      <c r="B144" s="105">
        <v>417</v>
      </c>
      <c r="C144" s="104">
        <f t="shared" si="4"/>
        <v>1.3910044839072757</v>
      </c>
      <c r="D144" s="104">
        <f t="shared" si="5"/>
        <v>0.13379756120911906</v>
      </c>
    </row>
    <row r="145" spans="1:4" x14ac:dyDescent="0.2">
      <c r="A145" s="1">
        <v>141</v>
      </c>
      <c r="B145" s="105">
        <v>420</v>
      </c>
      <c r="C145" s="104">
        <f t="shared" si="4"/>
        <v>1.388780817656674</v>
      </c>
      <c r="D145" s="104">
        <f t="shared" si="5"/>
        <v>0.13420259443847865</v>
      </c>
    </row>
    <row r="146" spans="1:4" x14ac:dyDescent="0.2">
      <c r="A146" s="1">
        <v>142</v>
      </c>
      <c r="B146" s="105">
        <v>423</v>
      </c>
      <c r="C146" s="104">
        <f t="shared" si="4"/>
        <v>1.3864635474211995</v>
      </c>
      <c r="D146" s="104">
        <f t="shared" si="5"/>
        <v>0.13459954664284812</v>
      </c>
    </row>
    <row r="147" spans="1:4" x14ac:dyDescent="0.2">
      <c r="A147" s="1">
        <v>143</v>
      </c>
      <c r="B147" s="105">
        <v>426</v>
      </c>
      <c r="C147" s="104">
        <f t="shared" si="4"/>
        <v>1.3840515092322341</v>
      </c>
      <c r="D147" s="104">
        <f t="shared" si="5"/>
        <v>0.13498825377681217</v>
      </c>
    </row>
    <row r="148" spans="1:4" x14ac:dyDescent="0.2">
      <c r="A148" s="1">
        <v>144</v>
      </c>
      <c r="B148" s="105">
        <v>429</v>
      </c>
      <c r="C148" s="104">
        <f t="shared" si="4"/>
        <v>1.3815435897613138</v>
      </c>
      <c r="D148" s="104">
        <f t="shared" si="5"/>
        <v>0.13536855400961001</v>
      </c>
    </row>
    <row r="149" spans="1:4" x14ac:dyDescent="0.2">
      <c r="A149" s="1">
        <v>145</v>
      </c>
      <c r="B149" s="105">
        <v>432</v>
      </c>
      <c r="C149" s="104">
        <f t="shared" si="4"/>
        <v>1.3789387266544022</v>
      </c>
      <c r="D149" s="104">
        <f t="shared" si="5"/>
        <v>0.13574028781353537</v>
      </c>
    </row>
    <row r="150" spans="1:4" x14ac:dyDescent="0.2">
      <c r="A150" s="1">
        <v>146</v>
      </c>
      <c r="B150" s="105">
        <v>435</v>
      </c>
      <c r="C150" s="104">
        <f t="shared" si="4"/>
        <v>1.3762359088250866</v>
      </c>
      <c r="D150" s="104">
        <f t="shared" si="5"/>
        <v>0.13610329805073951</v>
      </c>
    </row>
    <row r="151" spans="1:4" x14ac:dyDescent="0.2">
      <c r="A151" s="1">
        <v>147</v>
      </c>
      <c r="B151" s="105">
        <v>438</v>
      </c>
      <c r="C151" s="104">
        <f t="shared" si="4"/>
        <v>1.3734341767067093</v>
      </c>
      <c r="D151" s="104">
        <f t="shared" si="5"/>
        <v>0.13645743005843763</v>
      </c>
    </row>
    <row r="152" spans="1:4" x14ac:dyDescent="0.2">
      <c r="A152" s="1">
        <v>148</v>
      </c>
      <c r="B152" s="105">
        <v>441</v>
      </c>
      <c r="C152" s="104">
        <f t="shared" si="4"/>
        <v>1.37053262246343</v>
      </c>
      <c r="D152" s="104">
        <f t="shared" si="5"/>
        <v>0.13680253173251866</v>
      </c>
    </row>
    <row r="153" spans="1:4" x14ac:dyDescent="0.2">
      <c r="A153" s="1">
        <v>149</v>
      </c>
      <c r="B153" s="105">
        <v>444</v>
      </c>
      <c r="C153" s="104">
        <f t="shared" si="4"/>
        <v>1.3675303901602214</v>
      </c>
      <c r="D153" s="104">
        <f t="shared" si="5"/>
        <v>0.13713845360955917</v>
      </c>
    </row>
    <row r="154" spans="1:4" x14ac:dyDescent="0.2">
      <c r="A154" s="1">
        <v>150</v>
      </c>
      <c r="B154" s="105">
        <v>447</v>
      </c>
      <c r="C154" s="104">
        <f t="shared" si="4"/>
        <v>1.3644266758917882</v>
      </c>
      <c r="D154" s="104">
        <f t="shared" si="5"/>
        <v>0.13746504894723988</v>
      </c>
    </row>
    <row r="155" spans="1:4" x14ac:dyDescent="0.2">
      <c r="A155" s="1">
        <v>151</v>
      </c>
      <c r="B155" s="105">
        <v>450</v>
      </c>
      <c r="C155" s="104">
        <f t="shared" si="4"/>
        <v>1.3612207278704371</v>
      </c>
      <c r="D155" s="104">
        <f t="shared" si="5"/>
        <v>0.13778217380316621</v>
      </c>
    </row>
    <row r="156" spans="1:4" x14ac:dyDescent="0.2">
      <c r="A156" s="1">
        <v>152</v>
      </c>
      <c r="B156" s="105">
        <v>453</v>
      </c>
      <c r="C156" s="104">
        <f t="shared" si="4"/>
        <v>1.3579118464728466</v>
      </c>
      <c r="D156" s="104">
        <f t="shared" si="5"/>
        <v>0.13808968711209246</v>
      </c>
    </row>
    <row r="157" spans="1:4" x14ac:dyDescent="0.2">
      <c r="A157" s="1">
        <v>153</v>
      </c>
      <c r="B157" s="105">
        <v>456</v>
      </c>
      <c r="C157" s="104">
        <f t="shared" si="4"/>
        <v>1.3544993842458029</v>
      </c>
      <c r="D157" s="104">
        <f t="shared" si="5"/>
        <v>0.13838745076154918</v>
      </c>
    </row>
    <row r="158" spans="1:4" x14ac:dyDescent="0.2">
      <c r="A158" s="1">
        <v>154</v>
      </c>
      <c r="B158" s="105">
        <v>459</v>
      </c>
      <c r="C158" s="104">
        <f t="shared" si="4"/>
        <v>1.3509827458708354</v>
      </c>
      <c r="D158" s="104">
        <f t="shared" si="5"/>
        <v>0.13867532966587404</v>
      </c>
    </row>
    <row r="159" spans="1:4" x14ac:dyDescent="0.2">
      <c r="A159" s="1">
        <v>155</v>
      </c>
      <c r="B159" s="105">
        <v>462</v>
      </c>
      <c r="C159" s="104">
        <f t="shared" si="4"/>
        <v>1.3473613880878132</v>
      </c>
      <c r="D159" s="104">
        <f t="shared" si="5"/>
        <v>0.13895319183864602</v>
      </c>
    </row>
    <row r="160" spans="1:4" x14ac:dyDescent="0.2">
      <c r="A160" s="1">
        <v>156</v>
      </c>
      <c r="B160" s="105">
        <v>465</v>
      </c>
      <c r="C160" s="104">
        <f t="shared" si="4"/>
        <v>1.3436348195774417</v>
      </c>
      <c r="D160" s="104">
        <f t="shared" si="5"/>
        <v>0.13922090846352397</v>
      </c>
    </row>
    <row r="161" spans="1:4" x14ac:dyDescent="0.2">
      <c r="A161" s="1">
        <v>157</v>
      </c>
      <c r="B161" s="105">
        <v>468</v>
      </c>
      <c r="C161" s="104">
        <f t="shared" si="4"/>
        <v>1.3398026008027268</v>
      </c>
      <c r="D161" s="104">
        <f t="shared" si="5"/>
        <v>0.13947835396348723</v>
      </c>
    </row>
    <row r="162" spans="1:4" x14ac:dyDescent="0.2">
      <c r="A162" s="1">
        <v>158</v>
      </c>
      <c r="B162" s="105">
        <v>471</v>
      </c>
      <c r="C162" s="104">
        <f t="shared" si="4"/>
        <v>1.3358643438093325</v>
      </c>
      <c r="D162" s="104">
        <f t="shared" si="5"/>
        <v>0.13972540606848088</v>
      </c>
    </row>
    <row r="163" spans="1:4" x14ac:dyDescent="0.2">
      <c r="A163" s="1">
        <v>159</v>
      </c>
      <c r="B163" s="105">
        <v>474</v>
      </c>
      <c r="C163" s="104">
        <f t="shared" si="4"/>
        <v>1.33181971198489</v>
      </c>
      <c r="D163" s="104">
        <f t="shared" si="5"/>
        <v>0.13996194588146471</v>
      </c>
    </row>
    <row r="164" spans="1:4" x14ac:dyDescent="0.2">
      <c r="A164" s="1">
        <v>160</v>
      </c>
      <c r="B164" s="105">
        <v>477</v>
      </c>
      <c r="C164" s="104">
        <f t="shared" si="4"/>
        <v>1.3276684197772521</v>
      </c>
      <c r="D164" s="104">
        <f t="shared" si="5"/>
        <v>0.14018785794286409</v>
      </c>
    </row>
    <row r="165" spans="1:4" x14ac:dyDescent="0.2">
      <c r="A165" s="1">
        <v>161</v>
      </c>
      <c r="B165" s="105">
        <v>480</v>
      </c>
      <c r="C165" s="104">
        <f t="shared" si="4"/>
        <v>1.3234102323716432</v>
      </c>
      <c r="D165" s="104">
        <f t="shared" si="5"/>
        <v>0.14040303029342627</v>
      </c>
    </row>
    <row r="166" spans="1:4" x14ac:dyDescent="0.2">
      <c r="A166" s="1">
        <v>162</v>
      </c>
      <c r="B166" s="105">
        <v>483</v>
      </c>
      <c r="C166" s="104">
        <f t="shared" si="4"/>
        <v>1.319044965326774</v>
      </c>
      <c r="D166" s="104">
        <f t="shared" si="5"/>
        <v>0.14060735453547818</v>
      </c>
    </row>
    <row r="167" spans="1:4" x14ac:dyDescent="0.2">
      <c r="A167" s="1">
        <v>163</v>
      </c>
      <c r="B167" s="105">
        <v>486</v>
      </c>
      <c r="C167" s="104">
        <f t="shared" si="4"/>
        <v>1.3145724841698585</v>
      </c>
      <c r="D167" s="104">
        <f t="shared" si="5"/>
        <v>0.14080072589259018</v>
      </c>
    </row>
    <row r="168" spans="1:4" x14ac:dyDescent="0.2">
      <c r="A168" s="1">
        <v>164</v>
      </c>
      <c r="B168" s="105">
        <v>489</v>
      </c>
      <c r="C168" s="104">
        <f t="shared" si="4"/>
        <v>1.309992703950599</v>
      </c>
      <c r="D168" s="104">
        <f t="shared" si="5"/>
        <v>0.14098304326764061</v>
      </c>
    </row>
    <row r="169" spans="1:4" x14ac:dyDescent="0.2">
      <c r="A169" s="1">
        <v>165</v>
      </c>
      <c r="B169" s="105">
        <v>492</v>
      </c>
      <c r="C169" s="104">
        <f t="shared" si="4"/>
        <v>1.3053055887540586</v>
      </c>
      <c r="D169" s="104">
        <f t="shared" si="5"/>
        <v>0.14115420929928613</v>
      </c>
    </row>
    <row r="170" spans="1:4" x14ac:dyDescent="0.2">
      <c r="A170" s="1">
        <v>166</v>
      </c>
      <c r="B170" s="105">
        <v>495</v>
      </c>
      <c r="C170" s="104">
        <f t="shared" si="4"/>
        <v>1.3005111511725032</v>
      </c>
      <c r="D170" s="104">
        <f t="shared" si="5"/>
        <v>0.14131413041683388</v>
      </c>
    </row>
    <row r="171" spans="1:4" x14ac:dyDescent="0.2">
      <c r="A171" s="1">
        <v>167</v>
      </c>
      <c r="B171" s="105">
        <v>498</v>
      </c>
      <c r="C171" s="104">
        <f t="shared" si="4"/>
        <v>1.2956094517361523</v>
      </c>
      <c r="D171" s="104">
        <f t="shared" si="5"/>
        <v>0.14146271689351841</v>
      </c>
    </row>
    <row r="172" spans="1:4" x14ac:dyDescent="0.2">
      <c r="A172" s="1">
        <v>168</v>
      </c>
      <c r="B172" s="105">
        <v>501</v>
      </c>
      <c r="C172" s="104">
        <f t="shared" si="4"/>
        <v>1.2906005983028681</v>
      </c>
      <c r="D172" s="104">
        <f t="shared" si="5"/>
        <v>0.14159988289818098</v>
      </c>
    </row>
    <row r="173" spans="1:4" x14ac:dyDescent="0.2">
      <c r="A173" s="1">
        <v>169</v>
      </c>
      <c r="B173" s="105">
        <v>504</v>
      </c>
      <c r="C173" s="104">
        <f t="shared" si="4"/>
        <v>1.2854847454067717</v>
      </c>
      <c r="D173" s="104">
        <f t="shared" si="5"/>
        <v>0.14172554654535297</v>
      </c>
    </row>
    <row r="174" spans="1:4" x14ac:dyDescent="0.2">
      <c r="A174" s="1">
        <v>170</v>
      </c>
      <c r="B174" s="105">
        <v>507</v>
      </c>
      <c r="C174" s="104">
        <f t="shared" si="4"/>
        <v>1.2802620935658076</v>
      </c>
      <c r="D174" s="104">
        <f t="shared" si="5"/>
        <v>0.14183962994374316</v>
      </c>
    </row>
    <row r="175" spans="1:4" x14ac:dyDescent="0.2">
      <c r="A175" s="1">
        <v>171</v>
      </c>
      <c r="B175" s="105">
        <v>510</v>
      </c>
      <c r="C175" s="104">
        <f t="shared" si="4"/>
        <v>1.2749328885482099</v>
      </c>
      <c r="D175" s="104">
        <f t="shared" si="5"/>
        <v>0.14194205924312764</v>
      </c>
    </row>
    <row r="176" spans="1:4" x14ac:dyDescent="0.2">
      <c r="A176" s="1">
        <v>172</v>
      </c>
      <c r="B176" s="105">
        <v>513</v>
      </c>
      <c r="C176" s="104">
        <f t="shared" si="4"/>
        <v>1.2694974205979248</v>
      </c>
      <c r="D176" s="104">
        <f t="shared" si="5"/>
        <v>0.14203276467964343</v>
      </c>
    </row>
    <row r="177" spans="1:4" x14ac:dyDescent="0.2">
      <c r="A177" s="1">
        <v>173</v>
      </c>
      <c r="B177" s="105">
        <v>516</v>
      </c>
      <c r="C177" s="104">
        <f t="shared" si="4"/>
        <v>1.263956023618956</v>
      </c>
      <c r="D177" s="104">
        <f t="shared" si="5"/>
        <v>0.14211168061948654</v>
      </c>
    </row>
    <row r="178" spans="1:4" x14ac:dyDescent="0.2">
      <c r="A178" s="1">
        <v>174</v>
      </c>
      <c r="B178" s="105">
        <v>519</v>
      </c>
      <c r="C178" s="104">
        <f t="shared" si="4"/>
        <v>1.2583090743186416</v>
      </c>
      <c r="D178" s="104">
        <f t="shared" si="5"/>
        <v>0.14217874560101151</v>
      </c>
    </row>
    <row r="179" spans="1:4" x14ac:dyDescent="0.2">
      <c r="A179" s="1">
        <v>175</v>
      </c>
      <c r="B179" s="105">
        <v>522</v>
      </c>
      <c r="C179" s="104">
        <f t="shared" si="4"/>
        <v>1.2525569913098575</v>
      </c>
      <c r="D179" s="104">
        <f t="shared" si="5"/>
        <v>0.14223390237523714</v>
      </c>
    </row>
    <row r="180" spans="1:4" x14ac:dyDescent="0.2">
      <c r="A180" s="1">
        <v>176</v>
      </c>
      <c r="B180" s="105">
        <v>525</v>
      </c>
      <c r="C180" s="104">
        <f t="shared" si="4"/>
        <v>1.2467002341721587</v>
      </c>
      <c r="D180" s="104">
        <f t="shared" si="5"/>
        <v>0.14227709794475296</v>
      </c>
    </row>
    <row r="181" spans="1:4" x14ac:dyDescent="0.2">
      <c r="A181" s="1">
        <v>177</v>
      </c>
      <c r="B181" s="105">
        <v>528</v>
      </c>
      <c r="C181" s="104">
        <f t="shared" si="4"/>
        <v>1.2407393024718578</v>
      </c>
      <c r="D181" s="104">
        <f t="shared" si="5"/>
        <v>0.14230828360103176</v>
      </c>
    </row>
    <row r="182" spans="1:4" x14ac:dyDescent="0.2">
      <c r="A182" s="1">
        <v>178</v>
      </c>
      <c r="B182" s="105">
        <v>531</v>
      </c>
      <c r="C182" s="104">
        <f t="shared" si="4"/>
        <v>1.2346747347410059</v>
      </c>
      <c r="D182" s="104">
        <f t="shared" si="5"/>
        <v>0.14232741496014301</v>
      </c>
    </row>
    <row r="183" spans="1:4" x14ac:dyDescent="0.2">
      <c r="A183" s="1">
        <v>179</v>
      </c>
      <c r="B183" s="105">
        <v>534</v>
      </c>
      <c r="C183" s="104">
        <f t="shared" si="4"/>
        <v>1.2285071074153517</v>
      </c>
      <c r="D183" s="104">
        <f t="shared" si="5"/>
        <v>0.14233445199687211</v>
      </c>
    </row>
    <row r="184" spans="1:4" x14ac:dyDescent="0.2">
      <c r="A184" s="1">
        <v>180</v>
      </c>
      <c r="B184" s="105">
        <v>537</v>
      </c>
      <c r="C184" s="104">
        <f t="shared" si="4"/>
        <v>1.2222370337311883</v>
      </c>
      <c r="D184" s="104">
        <f t="shared" si="5"/>
        <v>0.14232935907724203</v>
      </c>
    </row>
    <row r="185" spans="1:4" x14ac:dyDescent="0.2">
      <c r="A185" s="1">
        <v>181</v>
      </c>
      <c r="B185" s="105">
        <v>540</v>
      </c>
      <c r="C185" s="104">
        <f t="shared" si="4"/>
        <v>1.215865162581153</v>
      </c>
      <c r="D185" s="104">
        <f t="shared" si="5"/>
        <v>0.14231210498943786</v>
      </c>
    </row>
    <row r="186" spans="1:4" x14ac:dyDescent="0.2">
      <c r="A186" s="1">
        <v>182</v>
      </c>
      <c r="B186" s="105">
        <v>543</v>
      </c>
      <c r="C186" s="104">
        <f t="shared" si="4"/>
        <v>1.2093921773289633</v>
      </c>
      <c r="D186" s="104">
        <f t="shared" si="5"/>
        <v>0.14228266297313613</v>
      </c>
    </row>
    <row r="187" spans="1:4" x14ac:dyDescent="0.2">
      <c r="A187" s="1">
        <v>183</v>
      </c>
      <c r="B187" s="105">
        <v>546</v>
      </c>
      <c r="C187" s="104">
        <f t="shared" si="4"/>
        <v>1.2028187945830515</v>
      </c>
      <c r="D187" s="104">
        <f t="shared" si="5"/>
        <v>0.14224101074723677</v>
      </c>
    </row>
    <row r="188" spans="1:4" x14ac:dyDescent="0.2">
      <c r="A188" s="1">
        <v>184</v>
      </c>
      <c r="B188" s="105">
        <v>549</v>
      </c>
      <c r="C188" s="104">
        <f t="shared" si="4"/>
        <v>1.1961457629291816</v>
      </c>
      <c r="D188" s="104">
        <f t="shared" si="5"/>
        <v>0.14218713053599957</v>
      </c>
    </row>
    <row r="189" spans="1:4" x14ac:dyDescent="0.2">
      <c r="A189" s="1">
        <v>185</v>
      </c>
      <c r="B189" s="105">
        <v>552</v>
      </c>
      <c r="C189" s="104">
        <f t="shared" si="4"/>
        <v>1.1893738616219558</v>
      </c>
      <c r="D189" s="104">
        <f t="shared" si="5"/>
        <v>0.142121009093582</v>
      </c>
    </row>
    <row r="190" spans="1:4" x14ac:dyDescent="0.2">
      <c r="A190" s="1">
        <v>186</v>
      </c>
      <c r="B190" s="105">
        <v>555</v>
      </c>
      <c r="C190" s="104">
        <f t="shared" si="4"/>
        <v>1.1825038992352761</v>
      </c>
      <c r="D190" s="104">
        <f t="shared" si="5"/>
        <v>0.14204263772698295</v>
      </c>
    </row>
    <row r="191" spans="1:4" x14ac:dyDescent="0.2">
      <c r="A191" s="1">
        <v>187</v>
      </c>
      <c r="B191" s="105">
        <v>558</v>
      </c>
      <c r="C191" s="104">
        <f t="shared" si="4"/>
        <v>1.1755367122717111</v>
      </c>
      <c r="D191" s="104">
        <f t="shared" si="5"/>
        <v>0.14195201231738913</v>
      </c>
    </row>
    <row r="192" spans="1:4" x14ac:dyDescent="0.2">
      <c r="A192" s="1">
        <v>188</v>
      </c>
      <c r="B192" s="105">
        <v>561</v>
      </c>
      <c r="C192" s="104">
        <f t="shared" si="4"/>
        <v>1.1684731637308303</v>
      </c>
      <c r="D192" s="104">
        <f t="shared" si="5"/>
        <v>0.14184913333992361</v>
      </c>
    </row>
    <row r="193" spans="1:4" x14ac:dyDescent="0.2">
      <c r="A193" s="1">
        <v>189</v>
      </c>
      <c r="B193" s="105">
        <v>564</v>
      </c>
      <c r="C193" s="104">
        <f t="shared" si="4"/>
        <v>1.1613141416364288</v>
      </c>
      <c r="D193" s="104">
        <f t="shared" si="5"/>
        <v>0.14173400588179957</v>
      </c>
    </row>
    <row r="194" spans="1:4" x14ac:dyDescent="0.2">
      <c r="A194" s="1">
        <v>190</v>
      </c>
      <c r="B194" s="105">
        <v>567</v>
      </c>
      <c r="C194" s="104">
        <f t="shared" si="4"/>
        <v>1.1540605575227278</v>
      </c>
      <c r="D194" s="104">
        <f t="shared" si="5"/>
        <v>0.14160663965887782</v>
      </c>
    </row>
    <row r="195" spans="1:4" x14ac:dyDescent="0.2">
      <c r="A195" s="1">
        <v>191</v>
      </c>
      <c r="B195" s="105">
        <v>570</v>
      </c>
      <c r="C195" s="104">
        <f t="shared" si="4"/>
        <v>1.1467133448794709</v>
      </c>
      <c r="D195" s="104">
        <f t="shared" si="5"/>
        <v>0.14146704903062585</v>
      </c>
    </row>
    <row r="196" spans="1:4" x14ac:dyDescent="0.2">
      <c r="A196" s="1">
        <v>192</v>
      </c>
      <c r="B196" s="105">
        <v>573</v>
      </c>
      <c r="C196" s="104">
        <f t="shared" si="4"/>
        <v>1.139273457555964</v>
      </c>
      <c r="D196" s="104">
        <f t="shared" si="5"/>
        <v>0.14131525301348108</v>
      </c>
    </row>
    <row r="197" spans="1:4" x14ac:dyDescent="0.2">
      <c r="A197" s="1">
        <v>193</v>
      </c>
      <c r="B197" s="105">
        <v>576</v>
      </c>
      <c r="C197" s="104">
        <f t="shared" si="4"/>
        <v>1.1317418681240508</v>
      </c>
      <c r="D197" s="104">
        <f t="shared" si="5"/>
        <v>0.14115127529262012</v>
      </c>
    </row>
    <row r="198" spans="1:4" x14ac:dyDescent="0.2">
      <c r="A198" s="1">
        <v>194</v>
      </c>
      <c r="B198" s="105">
        <v>579</v>
      </c>
      <c r="C198" s="104">
        <f t="shared" ref="C198:C261" si="6" xml:space="preserve"> -7.8243963465641E-17*B198^6 + 2.10750632830571E-13*B198^5 - 2.09682892628504E-10*B198^4 + 8.9101177903287E-08*B198^3 - 0.0000151597793454084*B198^2 + 0.000310944148168346*B198 + 1.53089308036132</f>
        <v>1.1241195662000107</v>
      </c>
      <c r="D198" s="104">
        <f t="shared" ref="D198:D261" si="7" xml:space="preserve"> -3.041661614361E-18*B198^6 + 1.07786450779948E-14*B198^5 - 1.34938496059453E-11*B198^4 + 7.14382620788968E-09*B198^3 - 1.73425989272169E-06*B198^2 + 0.000370385975202225*B198 + 0.0510080489760814</f>
        <v>0.14097514423212748</v>
      </c>
    </row>
    <row r="199" spans="1:4" x14ac:dyDescent="0.2">
      <c r="A199" s="1">
        <v>195</v>
      </c>
      <c r="B199" s="105">
        <v>582</v>
      </c>
      <c r="C199" s="104">
        <f t="shared" si="6"/>
        <v>1.1164075567253962</v>
      </c>
      <c r="D199" s="104">
        <f t="shared" si="7"/>
        <v>0.14078689288356955</v>
      </c>
    </row>
    <row r="200" spans="1:4" x14ac:dyDescent="0.2">
      <c r="A200" s="1">
        <v>196</v>
      </c>
      <c r="B200" s="105">
        <v>585</v>
      </c>
      <c r="C200" s="104">
        <f t="shared" si="6"/>
        <v>1.1086068582068007</v>
      </c>
      <c r="D200" s="104">
        <f t="shared" si="7"/>
        <v>0.14058655899297406</v>
      </c>
    </row>
    <row r="201" spans="1:4" x14ac:dyDescent="0.2">
      <c r="A201" s="1">
        <v>197</v>
      </c>
      <c r="B201" s="105">
        <v>588</v>
      </c>
      <c r="C201" s="104">
        <f t="shared" si="6"/>
        <v>1.1007185009145495</v>
      </c>
      <c r="D201" s="104">
        <f t="shared" si="7"/>
        <v>0.14037418500620963</v>
      </c>
    </row>
    <row r="202" spans="1:4" x14ac:dyDescent="0.2">
      <c r="A202" s="1">
        <v>198</v>
      </c>
      <c r="B202" s="105">
        <v>591</v>
      </c>
      <c r="C202" s="104">
        <f t="shared" si="6"/>
        <v>1.092743525040329</v>
      </c>
      <c r="D202" s="104">
        <f t="shared" si="7"/>
        <v>0.14014981807277044</v>
      </c>
    </row>
    <row r="203" spans="1:4" x14ac:dyDescent="0.2">
      <c r="A203" s="1">
        <v>199</v>
      </c>
      <c r="B203" s="105">
        <v>594</v>
      </c>
      <c r="C203" s="104">
        <f t="shared" si="6"/>
        <v>1.0846829788137473</v>
      </c>
      <c r="D203" s="104">
        <f t="shared" si="7"/>
        <v>0.13991351004796587</v>
      </c>
    </row>
    <row r="204" spans="1:4" x14ac:dyDescent="0.2">
      <c r="A204" s="1">
        <v>200</v>
      </c>
      <c r="B204" s="105">
        <v>597</v>
      </c>
      <c r="C204" s="104">
        <f t="shared" si="6"/>
        <v>1.0765379165778324</v>
      </c>
      <c r="D204" s="104">
        <f t="shared" si="7"/>
        <v>0.13966531749350936</v>
      </c>
    </row>
    <row r="205" spans="1:4" x14ac:dyDescent="0.2">
      <c r="A205" s="1">
        <v>201</v>
      </c>
      <c r="B205" s="105">
        <v>600</v>
      </c>
      <c r="C205" s="104">
        <f t="shared" si="6"/>
        <v>1.0683093968234347</v>
      </c>
      <c r="D205" s="104">
        <f t="shared" si="7"/>
        <v>0.13940530167651705</v>
      </c>
    </row>
    <row r="206" spans="1:4" x14ac:dyDescent="0.2">
      <c r="A206" s="1">
        <v>202</v>
      </c>
      <c r="B206" s="105">
        <v>603</v>
      </c>
      <c r="C206" s="104">
        <f t="shared" si="6"/>
        <v>1.0599984801825979</v>
      </c>
      <c r="D206" s="104">
        <f t="shared" si="7"/>
        <v>0.13913352856690236</v>
      </c>
    </row>
    <row r="207" spans="1:4" x14ac:dyDescent="0.2">
      <c r="A207" s="1">
        <v>203</v>
      </c>
      <c r="B207" s="105">
        <v>606</v>
      </c>
      <c r="C207" s="104">
        <f t="shared" si="6"/>
        <v>1.0516062273808329</v>
      </c>
      <c r="D207" s="104">
        <f t="shared" si="7"/>
        <v>0.13885006883318157</v>
      </c>
    </row>
    <row r="208" spans="1:4" x14ac:dyDescent="0.2">
      <c r="A208" s="1">
        <v>204</v>
      </c>
      <c r="B208" s="105">
        <v>609</v>
      </c>
      <c r="C208" s="104">
        <f t="shared" si="6"/>
        <v>1.0431336971483551</v>
      </c>
      <c r="D208" s="104">
        <f t="shared" si="7"/>
        <v>0.13855499783667774</v>
      </c>
    </row>
    <row r="209" spans="1:4" x14ac:dyDescent="0.2">
      <c r="A209" s="1">
        <v>205</v>
      </c>
      <c r="B209" s="105">
        <v>612</v>
      </c>
      <c r="C209" s="104">
        <f t="shared" si="6"/>
        <v>1.0345819440901849</v>
      </c>
      <c r="D209" s="104">
        <f t="shared" si="7"/>
        <v>0.13824839562412955</v>
      </c>
    </row>
    <row r="210" spans="1:4" x14ac:dyDescent="0.2">
      <c r="A210" s="1">
        <v>206</v>
      </c>
      <c r="B210" s="105">
        <v>615</v>
      </c>
      <c r="C210" s="104">
        <f t="shared" si="6"/>
        <v>1.025952016515288</v>
      </c>
      <c r="D210" s="104">
        <f t="shared" si="7"/>
        <v>0.13793034691870404</v>
      </c>
    </row>
    <row r="211" spans="1:4" x14ac:dyDescent="0.2">
      <c r="A211" s="1">
        <v>207</v>
      </c>
      <c r="B211" s="105">
        <v>618</v>
      </c>
      <c r="C211" s="104">
        <f t="shared" si="6"/>
        <v>1.0172449542245223</v>
      </c>
      <c r="D211" s="104">
        <f t="shared" si="7"/>
        <v>0.13760094110941373</v>
      </c>
    </row>
    <row r="212" spans="1:4" x14ac:dyDescent="0.2">
      <c r="A212" s="1">
        <v>208</v>
      </c>
      <c r="B212" s="105">
        <v>621</v>
      </c>
      <c r="C212" s="104">
        <f t="shared" si="6"/>
        <v>1.0084617862576346</v>
      </c>
      <c r="D212" s="104">
        <f t="shared" si="7"/>
        <v>0.13726027223893483</v>
      </c>
    </row>
    <row r="213" spans="1:4" x14ac:dyDescent="0.2">
      <c r="A213" s="1">
        <v>209</v>
      </c>
      <c r="B213" s="105">
        <v>624</v>
      </c>
      <c r="C213" s="104">
        <f t="shared" si="6"/>
        <v>0.99960352859909463</v>
      </c>
      <c r="D213" s="104">
        <f t="shared" si="7"/>
        <v>0.13690843898983063</v>
      </c>
    </row>
    <row r="214" spans="1:4" x14ac:dyDescent="0.2">
      <c r="A214" s="1">
        <v>210</v>
      </c>
      <c r="B214" s="105">
        <v>627</v>
      </c>
      <c r="C214" s="104">
        <f t="shared" si="6"/>
        <v>0.99067118184291292</v>
      </c>
      <c r="D214" s="104">
        <f t="shared" si="7"/>
        <v>0.13654554466917945</v>
      </c>
    </row>
    <row r="215" spans="1:4" x14ac:dyDescent="0.2">
      <c r="A215" s="1">
        <v>211</v>
      </c>
      <c r="B215" s="105">
        <v>630</v>
      </c>
      <c r="C215" s="104">
        <f t="shared" si="6"/>
        <v>0.98166572881637737</v>
      </c>
      <c r="D215" s="104">
        <f t="shared" si="7"/>
        <v>0.13617169719160049</v>
      </c>
    </row>
    <row r="216" spans="1:4" x14ac:dyDescent="0.2">
      <c r="A216" s="1">
        <v>212</v>
      </c>
      <c r="B216" s="105">
        <v>633</v>
      </c>
      <c r="C216" s="104">
        <f t="shared" si="6"/>
        <v>0.97258813216272155</v>
      </c>
      <c r="D216" s="104">
        <f t="shared" si="7"/>
        <v>0.13578700906069274</v>
      </c>
    </row>
    <row r="217" spans="1:4" x14ac:dyDescent="0.2">
      <c r="A217" s="1">
        <v>213</v>
      </c>
      <c r="B217" s="105">
        <v>636</v>
      </c>
      <c r="C217" s="104">
        <f t="shared" si="6"/>
        <v>0.96343933188270892</v>
      </c>
      <c r="D217" s="104">
        <f t="shared" si="7"/>
        <v>0.13539159734886896</v>
      </c>
    </row>
    <row r="218" spans="1:4" x14ac:dyDescent="0.2">
      <c r="A218" s="1">
        <v>214</v>
      </c>
      <c r="B218" s="105">
        <v>639</v>
      </c>
      <c r="C218" s="104">
        <f t="shared" si="6"/>
        <v>0.95422024283517437</v>
      </c>
      <c r="D218" s="104">
        <f t="shared" si="7"/>
        <v>0.13498558367559599</v>
      </c>
    </row>
    <row r="219" spans="1:4" x14ac:dyDescent="0.2">
      <c r="A219" s="1">
        <v>215</v>
      </c>
      <c r="B219" s="105">
        <v>642</v>
      </c>
      <c r="C219" s="104">
        <f t="shared" si="6"/>
        <v>0.94493175219647341</v>
      </c>
      <c r="D219" s="104">
        <f t="shared" si="7"/>
        <v>0.13456909418403984</v>
      </c>
    </row>
    <row r="220" spans="1:4" x14ac:dyDescent="0.2">
      <c r="A220" s="1">
        <v>216</v>
      </c>
      <c r="B220" s="105">
        <v>645</v>
      </c>
      <c r="C220" s="104">
        <f t="shared" si="6"/>
        <v>0.9355747168788956</v>
      </c>
      <c r="D220" s="104">
        <f t="shared" si="7"/>
        <v>0.13414225951611258</v>
      </c>
    </row>
    <row r="221" spans="1:4" x14ac:dyDescent="0.2">
      <c r="A221" s="1">
        <v>217</v>
      </c>
      <c r="B221" s="105">
        <v>648</v>
      </c>
      <c r="C221" s="104">
        <f t="shared" si="6"/>
        <v>0.9261499609079652</v>
      </c>
      <c r="D221" s="104">
        <f t="shared" si="7"/>
        <v>0.13370521478592357</v>
      </c>
    </row>
    <row r="222" spans="1:4" x14ac:dyDescent="0.2">
      <c r="A222" s="1">
        <v>218</v>
      </c>
      <c r="B222" s="105">
        <v>651</v>
      </c>
      <c r="C222" s="104">
        <f t="shared" si="6"/>
        <v>0.91665827275869816</v>
      </c>
      <c r="D222" s="104">
        <f t="shared" si="7"/>
        <v>0.1332580995516337</v>
      </c>
    </row>
    <row r="223" spans="1:4" x14ac:dyDescent="0.2">
      <c r="A223" s="1">
        <v>219</v>
      </c>
      <c r="B223" s="105">
        <v>654</v>
      </c>
      <c r="C223" s="104">
        <f t="shared" si="6"/>
        <v>0.9071004026507995</v>
      </c>
      <c r="D223" s="104">
        <f t="shared" si="7"/>
        <v>0.13280105778571438</v>
      </c>
    </row>
    <row r="224" spans="1:4" x14ac:dyDescent="0.2">
      <c r="A224" s="1">
        <v>220</v>
      </c>
      <c r="B224" s="105">
        <v>657</v>
      </c>
      <c r="C224" s="104">
        <f t="shared" si="6"/>
        <v>0.89747705980275672</v>
      </c>
      <c r="D224" s="104">
        <f t="shared" si="7"/>
        <v>0.1323342378436061</v>
      </c>
    </row>
    <row r="225" spans="1:4" x14ac:dyDescent="0.2">
      <c r="A225" s="1">
        <v>221</v>
      </c>
      <c r="B225" s="105">
        <v>660</v>
      </c>
      <c r="C225" s="104">
        <f t="shared" si="6"/>
        <v>0.88778890964493662</v>
      </c>
      <c r="D225" s="104">
        <f t="shared" si="7"/>
        <v>0.13185779243078721</v>
      </c>
    </row>
    <row r="226" spans="1:4" x14ac:dyDescent="0.2">
      <c r="A226" s="1">
        <v>222</v>
      </c>
      <c r="B226" s="105">
        <v>663</v>
      </c>
      <c r="C226" s="104">
        <f t="shared" si="6"/>
        <v>0.87803657099148669</v>
      </c>
      <c r="D226" s="104">
        <f t="shared" si="7"/>
        <v>0.1313718785682394</v>
      </c>
    </row>
    <row r="227" spans="1:4" x14ac:dyDescent="0.2">
      <c r="A227" s="1">
        <v>223</v>
      </c>
      <c r="B227" s="105">
        <v>666</v>
      </c>
      <c r="C227" s="104">
        <f t="shared" si="6"/>
        <v>0.86822061317132515</v>
      </c>
      <c r="D227" s="104">
        <f t="shared" si="7"/>
        <v>0.13087665755632161</v>
      </c>
    </row>
    <row r="228" spans="1:4" x14ac:dyDescent="0.2">
      <c r="A228" s="1">
        <v>224</v>
      </c>
      <c r="B228" s="105">
        <v>669</v>
      </c>
      <c r="C228" s="104">
        <f t="shared" si="6"/>
        <v>0.85834155311793559</v>
      </c>
      <c r="D228" s="104">
        <f t="shared" si="7"/>
        <v>0.13037229493704339</v>
      </c>
    </row>
    <row r="229" spans="1:4" x14ac:dyDescent="0.2">
      <c r="A229" s="1">
        <v>225</v>
      </c>
      <c r="B229" s="105">
        <v>672</v>
      </c>
      <c r="C229" s="104">
        <f t="shared" si="6"/>
        <v>0.84839985241815785</v>
      </c>
      <c r="D229" s="104">
        <f t="shared" si="7"/>
        <v>0.12985896045474654</v>
      </c>
    </row>
    <row r="230" spans="1:4" x14ac:dyDescent="0.2">
      <c r="A230" s="1">
        <v>226</v>
      </c>
      <c r="B230" s="105">
        <v>675</v>
      </c>
      <c r="C230" s="104">
        <f t="shared" si="6"/>
        <v>0.83839591431988658</v>
      </c>
      <c r="D230" s="104">
        <f t="shared" si="7"/>
        <v>0.12933682801518387</v>
      </c>
    </row>
    <row r="231" spans="1:4" x14ac:dyDescent="0.2">
      <c r="A231" s="1">
        <v>227</v>
      </c>
      <c r="B231" s="105">
        <v>678</v>
      </c>
      <c r="C231" s="104">
        <f t="shared" si="6"/>
        <v>0.82833008069871628</v>
      </c>
      <c r="D231" s="104">
        <f t="shared" si="7"/>
        <v>0.12880607564300961</v>
      </c>
    </row>
    <row r="232" spans="1:4" x14ac:dyDescent="0.2">
      <c r="A232" s="1">
        <v>228</v>
      </c>
      <c r="B232" s="105">
        <v>681</v>
      </c>
      <c r="C232" s="104">
        <f t="shared" si="6"/>
        <v>0.81820262898346907</v>
      </c>
      <c r="D232" s="104">
        <f t="shared" si="7"/>
        <v>0.12826688543766473</v>
      </c>
    </row>
    <row r="233" spans="1:4" x14ac:dyDescent="0.2">
      <c r="A233" s="1">
        <v>229</v>
      </c>
      <c r="B233" s="105">
        <v>684</v>
      </c>
      <c r="C233" s="104">
        <f t="shared" si="6"/>
        <v>0.8080137690407686</v>
      </c>
      <c r="D233" s="104">
        <f t="shared" si="7"/>
        <v>0.12771944352767173</v>
      </c>
    </row>
    <row r="234" spans="1:4" x14ac:dyDescent="0.2">
      <c r="A234" s="1">
        <v>230</v>
      </c>
      <c r="B234" s="105">
        <v>687</v>
      </c>
      <c r="C234" s="104">
        <f t="shared" si="6"/>
        <v>0.7977636400183864</v>
      </c>
      <c r="D234" s="104">
        <f t="shared" si="7"/>
        <v>0.12716394002333109</v>
      </c>
    </row>
    <row r="235" spans="1:4" x14ac:dyDescent="0.2">
      <c r="A235" s="1">
        <v>231</v>
      </c>
      <c r="B235" s="105">
        <v>690</v>
      </c>
      <c r="C235" s="104">
        <f t="shared" si="6"/>
        <v>0.78745230714767789</v>
      </c>
      <c r="D235" s="104">
        <f t="shared" si="7"/>
        <v>0.12660056896782046</v>
      </c>
    </row>
    <row r="236" spans="1:4" x14ac:dyDescent="0.2">
      <c r="A236" s="1">
        <v>232</v>
      </c>
      <c r="B236" s="105">
        <v>693</v>
      </c>
      <c r="C236" s="104">
        <f t="shared" si="6"/>
        <v>0.77707975850482558</v>
      </c>
      <c r="D236" s="104">
        <f t="shared" si="7"/>
        <v>0.12602952828669833</v>
      </c>
    </row>
    <row r="237" spans="1:4" x14ac:dyDescent="0.2">
      <c r="A237" s="1">
        <v>233</v>
      </c>
      <c r="B237" s="105">
        <v>696</v>
      </c>
      <c r="C237" s="104">
        <f t="shared" si="6"/>
        <v>0.76664590173105818</v>
      </c>
      <c r="D237" s="104">
        <f t="shared" si="7"/>
        <v>0.12545101973581174</v>
      </c>
    </row>
    <row r="238" spans="1:4" x14ac:dyDescent="0.2">
      <c r="A238" s="1">
        <v>234</v>
      </c>
      <c r="B238" s="105">
        <v>699</v>
      </c>
      <c r="C238" s="104">
        <f t="shared" si="6"/>
        <v>0.75615056071184028</v>
      </c>
      <c r="D238" s="104">
        <f t="shared" si="7"/>
        <v>0.12486524884760518</v>
      </c>
    </row>
    <row r="239" spans="1:4" x14ac:dyDescent="0.2">
      <c r="A239" s="1">
        <v>235</v>
      </c>
      <c r="B239" s="105">
        <v>702</v>
      </c>
      <c r="C239" s="104">
        <f t="shared" si="6"/>
        <v>0.74559347221495542</v>
      </c>
      <c r="D239" s="104">
        <f t="shared" si="7"/>
        <v>0.12427242487583466</v>
      </c>
    </row>
    <row r="240" spans="1:4" x14ac:dyDescent="0.2">
      <c r="A240" s="1">
        <v>236</v>
      </c>
      <c r="B240" s="105">
        <v>705</v>
      </c>
      <c r="C240" s="104">
        <f t="shared" si="6"/>
        <v>0.73497428248749663</v>
      </c>
      <c r="D240" s="104">
        <f t="shared" si="7"/>
        <v>0.12367276073868604</v>
      </c>
    </row>
    <row r="241" spans="1:4" x14ac:dyDescent="0.2">
      <c r="A241" s="1">
        <v>237</v>
      </c>
      <c r="B241" s="105">
        <v>708</v>
      </c>
      <c r="C241" s="104">
        <f t="shared" si="6"/>
        <v>0.7242925438118214</v>
      </c>
      <c r="D241" s="104">
        <f t="shared" si="7"/>
        <v>0.12306647296029515</v>
      </c>
    </row>
    <row r="242" spans="1:4" x14ac:dyDescent="0.2">
      <c r="A242" s="1">
        <v>238</v>
      </c>
      <c r="B242" s="105">
        <v>711</v>
      </c>
      <c r="C242" s="104">
        <f t="shared" si="6"/>
        <v>0.71354771102047099</v>
      </c>
      <c r="D242" s="104">
        <f t="shared" si="7"/>
        <v>0.12245378161067276</v>
      </c>
    </row>
    <row r="243" spans="1:4" x14ac:dyDescent="0.2">
      <c r="A243" s="1">
        <v>239</v>
      </c>
      <c r="B243" s="105">
        <v>714</v>
      </c>
      <c r="C243" s="104">
        <f t="shared" si="6"/>
        <v>0.70273913796991205</v>
      </c>
      <c r="D243" s="104">
        <f t="shared" si="7"/>
        <v>0.12183491024402991</v>
      </c>
    </row>
    <row r="244" spans="1:4" x14ac:dyDescent="0.2">
      <c r="A244" s="1">
        <v>240</v>
      </c>
      <c r="B244" s="105">
        <v>717</v>
      </c>
      <c r="C244" s="104">
        <f t="shared" si="6"/>
        <v>0.69186607397333855</v>
      </c>
      <c r="D244" s="104">
        <f t="shared" si="7"/>
        <v>0.12121008583551383</v>
      </c>
    </row>
    <row r="245" spans="1:4" x14ac:dyDescent="0.2">
      <c r="A245" s="1">
        <v>241</v>
      </c>
      <c r="B245" s="105">
        <v>720</v>
      </c>
      <c r="C245" s="104">
        <f t="shared" si="6"/>
        <v>0.68092766019234208</v>
      </c>
      <c r="D245" s="104">
        <f t="shared" si="7"/>
        <v>0.12057953871633741</v>
      </c>
    </row>
    <row r="246" spans="1:4" x14ac:dyDescent="0.2">
      <c r="A246" s="1">
        <v>242</v>
      </c>
      <c r="B246" s="105">
        <v>723</v>
      </c>
      <c r="C246" s="104">
        <f t="shared" si="6"/>
        <v>0.66992292598747916</v>
      </c>
      <c r="D246" s="104">
        <f t="shared" si="7"/>
        <v>0.11994350250732254</v>
      </c>
    </row>
    <row r="247" spans="1:4" x14ac:dyDescent="0.2">
      <c r="A247" s="1">
        <v>243</v>
      </c>
      <c r="B247" s="105">
        <v>726</v>
      </c>
      <c r="C247" s="104">
        <f t="shared" si="6"/>
        <v>0.65885078522783125</v>
      </c>
      <c r="D247" s="104">
        <f t="shared" si="7"/>
        <v>0.1193022140508375</v>
      </c>
    </row>
    <row r="248" spans="1:4" x14ac:dyDescent="0.2">
      <c r="A248" s="1">
        <v>244</v>
      </c>
      <c r="B248" s="105">
        <v>729</v>
      </c>
      <c r="C248" s="104">
        <f t="shared" si="6"/>
        <v>0.64771003255947857</v>
      </c>
      <c r="D248" s="104">
        <f t="shared" si="7"/>
        <v>0.1186559133411451</v>
      </c>
    </row>
    <row r="249" spans="1:4" x14ac:dyDescent="0.2">
      <c r="A249" s="1">
        <v>245</v>
      </c>
      <c r="B249" s="105">
        <v>732</v>
      </c>
      <c r="C249" s="104">
        <f t="shared" si="6"/>
        <v>0.63649933963290184</v>
      </c>
      <c r="D249" s="104">
        <f t="shared" si="7"/>
        <v>0.11800484345315164</v>
      </c>
    </row>
    <row r="250" spans="1:4" x14ac:dyDescent="0.2">
      <c r="A250" s="1">
        <v>246</v>
      </c>
      <c r="B250" s="105">
        <v>735</v>
      </c>
      <c r="C250" s="104">
        <f t="shared" si="6"/>
        <v>0.62521725128930494</v>
      </c>
      <c r="D250" s="104">
        <f t="shared" si="7"/>
        <v>0.11734925046955545</v>
      </c>
    </row>
    <row r="251" spans="1:4" x14ac:dyDescent="0.2">
      <c r="A251" s="1">
        <v>247</v>
      </c>
      <c r="B251" s="105">
        <v>738</v>
      </c>
      <c r="C251" s="104">
        <f t="shared" si="6"/>
        <v>0.61386218170582285</v>
      </c>
      <c r="D251" s="104">
        <f t="shared" si="7"/>
        <v>0.11668938340640821</v>
      </c>
    </row>
    <row r="252" spans="1:4" x14ac:dyDescent="0.2">
      <c r="A252" s="1">
        <v>248</v>
      </c>
      <c r="B252" s="105">
        <v>741</v>
      </c>
      <c r="C252" s="104">
        <f t="shared" si="6"/>
        <v>0.60243241049986185</v>
      </c>
      <c r="D252" s="104">
        <f t="shared" si="7"/>
        <v>0.11602549413706952</v>
      </c>
    </row>
    <row r="253" spans="1:4" x14ac:dyDescent="0.2">
      <c r="A253" s="1">
        <v>249</v>
      </c>
      <c r="B253" s="105">
        <v>744</v>
      </c>
      <c r="C253" s="104">
        <f t="shared" si="6"/>
        <v>0.59092607879204972</v>
      </c>
      <c r="D253" s="104">
        <f t="shared" si="7"/>
        <v>0.11535783731456949</v>
      </c>
    </row>
    <row r="254" spans="1:4" x14ac:dyDescent="0.2">
      <c r="A254" s="1">
        <v>250</v>
      </c>
      <c r="B254" s="105">
        <v>747</v>
      </c>
      <c r="C254" s="104">
        <f t="shared" si="6"/>
        <v>0.5793411852284257</v>
      </c>
      <c r="D254" s="104">
        <f t="shared" si="7"/>
        <v>0.11468667029238187</v>
      </c>
    </row>
    <row r="255" spans="1:4" x14ac:dyDescent="0.2">
      <c r="A255" s="1">
        <v>251</v>
      </c>
      <c r="B255" s="105">
        <v>750</v>
      </c>
      <c r="C255" s="104">
        <f t="shared" si="6"/>
        <v>0.56767558196134071</v>
      </c>
      <c r="D255" s="104">
        <f t="shared" si="7"/>
        <v>0.11401225304358563</v>
      </c>
    </row>
    <row r="256" spans="1:4" x14ac:dyDescent="0.2">
      <c r="A256" s="1">
        <v>252</v>
      </c>
      <c r="B256" s="105">
        <v>753</v>
      </c>
      <c r="C256" s="104">
        <f t="shared" si="6"/>
        <v>0.55592697058943574</v>
      </c>
      <c r="D256" s="104">
        <f t="shared" si="7"/>
        <v>0.11333484807844062</v>
      </c>
    </row>
    <row r="257" spans="1:4" x14ac:dyDescent="0.2">
      <c r="A257" s="1">
        <v>253</v>
      </c>
      <c r="B257" s="105">
        <v>756</v>
      </c>
      <c r="C257" s="104">
        <f t="shared" si="6"/>
        <v>0.54409289805644245</v>
      </c>
      <c r="D257" s="104">
        <f t="shared" si="7"/>
        <v>0.11265472036036504</v>
      </c>
    </row>
    <row r="258" spans="1:4" x14ac:dyDescent="0.2">
      <c r="A258" s="1">
        <v>254</v>
      </c>
      <c r="B258" s="105">
        <v>759</v>
      </c>
      <c r="C258" s="104">
        <f t="shared" si="6"/>
        <v>0.53217075250901036</v>
      </c>
      <c r="D258" s="104">
        <f t="shared" si="7"/>
        <v>0.11197213722031994</v>
      </c>
    </row>
    <row r="259" spans="1:4" x14ac:dyDescent="0.2">
      <c r="A259" s="1">
        <v>255</v>
      </c>
      <c r="B259" s="105">
        <v>762</v>
      </c>
      <c r="C259" s="104">
        <f t="shared" si="6"/>
        <v>0.52015775911338302</v>
      </c>
      <c r="D259" s="104">
        <f t="shared" si="7"/>
        <v>0.11128736826958117</v>
      </c>
    </row>
    <row r="260" spans="1:4" x14ac:dyDescent="0.2">
      <c r="A260" s="1">
        <v>256</v>
      </c>
      <c r="B260" s="105">
        <v>765</v>
      </c>
      <c r="C260" s="104">
        <f t="shared" si="6"/>
        <v>0.5080509758310523</v>
      </c>
      <c r="D260" s="104">
        <f t="shared" si="7"/>
        <v>0.11060068531094068</v>
      </c>
    </row>
    <row r="261" spans="1:4" x14ac:dyDescent="0.2">
      <c r="A261" s="1">
        <v>257</v>
      </c>
      <c r="B261" s="105">
        <v>768</v>
      </c>
      <c r="C261" s="104">
        <f t="shared" si="6"/>
        <v>0.49584728915337095</v>
      </c>
      <c r="D261" s="104">
        <f t="shared" si="7"/>
        <v>0.10991236224828603</v>
      </c>
    </row>
    <row r="262" spans="1:4" x14ac:dyDescent="0.2">
      <c r="A262" s="1">
        <v>258</v>
      </c>
      <c r="B262" s="105">
        <v>771</v>
      </c>
      <c r="C262" s="104">
        <f t="shared" ref="C262:C295" si="8" xml:space="preserve"> -7.8243963465641E-17*B262^6 + 2.10750632830571E-13*B262^5 - 2.09682892628504E-10*B262^4 + 8.9101177903287E-08*B262^3 - 0.0000151597793454084*B262^2 + 0.000310944148168346*B262 + 1.53089308036132</f>
        <v>0.48354340979497379</v>
      </c>
      <c r="D262" s="104">
        <f t="shared" ref="D262:D295" si="9" xml:space="preserve"> -3.041661614361E-18*B262^6 + 1.07786450779948E-14*B262^5 - 1.34938496059453E-11*B262^4 + 7.14382620788968E-09*B262^3 - 1.73425989272169E-06*B262^2 + 0.000370385975202225*B262 + 0.0510080489760814</f>
        <v>0.10922267499460102</v>
      </c>
    </row>
    <row r="263" spans="1:4" x14ac:dyDescent="0.2">
      <c r="A263" s="1">
        <v>259</v>
      </c>
      <c r="B263" s="105">
        <v>774</v>
      </c>
      <c r="C263" s="104">
        <f t="shared" si="8"/>
        <v>0.47113586834630339</v>
      </c>
      <c r="D263" s="104">
        <f t="shared" si="9"/>
        <v>0.10853190137836076</v>
      </c>
    </row>
    <row r="264" spans="1:4" x14ac:dyDescent="0.2">
      <c r="A264" s="1">
        <v>260</v>
      </c>
      <c r="B264" s="105">
        <v>777</v>
      </c>
      <c r="C264" s="104">
        <f t="shared" si="8"/>
        <v>0.45862101088492557</v>
      </c>
      <c r="D264" s="104">
        <f t="shared" si="9"/>
        <v>0.10784032104833384</v>
      </c>
    </row>
    <row r="265" spans="1:4" x14ac:dyDescent="0.2">
      <c r="A265" s="1">
        <v>261</v>
      </c>
      <c r="B265" s="105">
        <v>780</v>
      </c>
      <c r="C265" s="104">
        <f t="shared" si="8"/>
        <v>0.44599499454585589</v>
      </c>
      <c r="D265" s="104">
        <f t="shared" si="9"/>
        <v>0.10714821537678575</v>
      </c>
    </row>
    <row r="266" spans="1:4" x14ac:dyDescent="0.2">
      <c r="A266" s="1">
        <v>262</v>
      </c>
      <c r="B266" s="105">
        <v>783</v>
      </c>
      <c r="C266" s="104">
        <f t="shared" si="8"/>
        <v>0.4332537830508032</v>
      </c>
      <c r="D266" s="104">
        <f t="shared" si="9"/>
        <v>0.10645586736108802</v>
      </c>
    </row>
    <row r="267" spans="1:4" x14ac:dyDescent="0.2">
      <c r="A267" s="1">
        <v>263</v>
      </c>
      <c r="B267" s="105">
        <v>786</v>
      </c>
      <c r="C267" s="104">
        <f t="shared" si="8"/>
        <v>0.42039314219626056</v>
      </c>
      <c r="D267" s="104">
        <f t="shared" si="9"/>
        <v>0.10576356152373044</v>
      </c>
    </row>
    <row r="268" spans="1:4" x14ac:dyDescent="0.2">
      <c r="A268" s="1">
        <v>264</v>
      </c>
      <c r="B268" s="105">
        <v>789</v>
      </c>
      <c r="C268" s="104">
        <f t="shared" si="8"/>
        <v>0.40740863530069027</v>
      </c>
      <c r="D268" s="104">
        <f t="shared" si="9"/>
        <v>0.1050715838107341</v>
      </c>
    </row>
    <row r="269" spans="1:4" x14ac:dyDescent="0.2">
      <c r="A269" s="1">
        <v>265</v>
      </c>
      <c r="B269" s="105">
        <v>792</v>
      </c>
      <c r="C269" s="104">
        <f t="shared" si="8"/>
        <v>0.39429561861050799</v>
      </c>
      <c r="D269" s="104">
        <f t="shared" si="9"/>
        <v>0.10438022148847147</v>
      </c>
    </row>
    <row r="270" spans="1:4" x14ac:dyDescent="0.2">
      <c r="A270" s="1">
        <v>266</v>
      </c>
      <c r="B270" s="105">
        <v>795</v>
      </c>
      <c r="C270" s="104">
        <f t="shared" si="8"/>
        <v>0.38104923666502777</v>
      </c>
      <c r="D270" s="104">
        <f t="shared" si="9"/>
        <v>0.10368976303888998</v>
      </c>
    </row>
    <row r="271" spans="1:4" x14ac:dyDescent="0.2">
      <c r="A271" s="1">
        <v>267</v>
      </c>
      <c r="B271" s="105">
        <v>798</v>
      </c>
      <c r="C271" s="104">
        <f t="shared" si="8"/>
        <v>0.36766441762035895</v>
      </c>
      <c r="D271" s="104">
        <f t="shared" si="9"/>
        <v>0.10300049805313381</v>
      </c>
    </row>
    <row r="272" spans="1:4" x14ac:dyDescent="0.2">
      <c r="A272" s="1">
        <v>268</v>
      </c>
      <c r="B272" s="105">
        <v>801</v>
      </c>
      <c r="C272" s="104">
        <f t="shared" si="8"/>
        <v>0.35413586853226042</v>
      </c>
      <c r="D272" s="104">
        <f t="shared" si="9"/>
        <v>0.1023127171235758</v>
      </c>
    </row>
    <row r="273" spans="1:4" x14ac:dyDescent="0.2">
      <c r="A273" s="1">
        <v>269</v>
      </c>
      <c r="B273" s="105">
        <v>804</v>
      </c>
      <c r="C273" s="104">
        <f t="shared" si="8"/>
        <v>0.34045807059783839</v>
      </c>
      <c r="D273" s="104">
        <f t="shared" si="9"/>
        <v>0.10162671173424929</v>
      </c>
    </row>
    <row r="274" spans="1:4" x14ac:dyDescent="0.2">
      <c r="A274" s="1">
        <v>270</v>
      </c>
      <c r="B274" s="105">
        <v>807</v>
      </c>
      <c r="C274" s="104">
        <f t="shared" si="8"/>
        <v>0.32662527435626387</v>
      </c>
      <c r="D274" s="104">
        <f t="shared" si="9"/>
        <v>0.1009427741496866</v>
      </c>
    </row>
    <row r="275" spans="1:4" x14ac:dyDescent="0.2">
      <c r="A275" s="1">
        <v>271</v>
      </c>
      <c r="B275" s="105">
        <v>810</v>
      </c>
      <c r="C275" s="104">
        <f t="shared" si="8"/>
        <v>0.31263149484835928</v>
      </c>
      <c r="D275" s="104">
        <f t="shared" si="9"/>
        <v>0.10026119730215226</v>
      </c>
    </row>
    <row r="276" spans="1:4" x14ac:dyDescent="0.2">
      <c r="A276" s="1">
        <v>272</v>
      </c>
      <c r="B276" s="105">
        <v>813</v>
      </c>
      <c r="C276" s="104">
        <f t="shared" si="8"/>
        <v>0.29847050673518716</v>
      </c>
      <c r="D276" s="104">
        <f t="shared" si="9"/>
        <v>9.9582274677292235E-2</v>
      </c>
    </row>
    <row r="277" spans="1:4" x14ac:dyDescent="0.2">
      <c r="A277" s="1">
        <v>273</v>
      </c>
      <c r="B277" s="105">
        <v>816</v>
      </c>
      <c r="C277" s="104">
        <f t="shared" si="8"/>
        <v>0.28413583937543052</v>
      </c>
      <c r="D277" s="104">
        <f t="shared" si="9"/>
        <v>9.8906300198178629E-2</v>
      </c>
    </row>
    <row r="278" spans="1:4" x14ac:dyDescent="0.2">
      <c r="A278" s="1">
        <v>274</v>
      </c>
      <c r="B278" s="105">
        <v>819</v>
      </c>
      <c r="C278" s="104">
        <f t="shared" si="8"/>
        <v>0.26962077186196787</v>
      </c>
      <c r="D278" s="104">
        <f t="shared" si="9"/>
        <v>9.8233568107759892E-2</v>
      </c>
    </row>
    <row r="279" spans="1:4" x14ac:dyDescent="0.2">
      <c r="A279" s="1">
        <v>275</v>
      </c>
      <c r="B279" s="105">
        <v>822</v>
      </c>
      <c r="C279" s="104">
        <f t="shared" si="8"/>
        <v>0.25491832801703751</v>
      </c>
      <c r="D279" s="104">
        <f t="shared" si="9"/>
        <v>9.7564372849712352E-2</v>
      </c>
    </row>
    <row r="280" spans="1:4" x14ac:dyDescent="0.2">
      <c r="A280" s="1">
        <v>276</v>
      </c>
      <c r="B280" s="105">
        <v>825</v>
      </c>
      <c r="C280" s="104">
        <f t="shared" si="8"/>
        <v>0.24002127134661499</v>
      </c>
      <c r="D280" s="104">
        <f t="shared" si="9"/>
        <v>9.6899008947699691E-2</v>
      </c>
    </row>
    <row r="281" spans="1:4" x14ac:dyDescent="0.2">
      <c r="A281" s="1">
        <v>277</v>
      </c>
      <c r="B281" s="105">
        <v>828</v>
      </c>
      <c r="C281" s="104">
        <f t="shared" si="8"/>
        <v>0.22492209995353463</v>
      </c>
      <c r="D281" s="104">
        <f t="shared" si="9"/>
        <v>9.6237770883032356E-2</v>
      </c>
    </row>
    <row r="282" spans="1:4" x14ac:dyDescent="0.2">
      <c r="A282" s="1">
        <v>278</v>
      </c>
      <c r="B282" s="105">
        <v>831</v>
      </c>
      <c r="C282" s="104">
        <f t="shared" si="8"/>
        <v>0.20961304140975123</v>
      </c>
      <c r="D282" s="104">
        <f t="shared" si="9"/>
        <v>9.5580952970731811E-2</v>
      </c>
    </row>
    <row r="283" spans="1:4" x14ac:dyDescent="0.2">
      <c r="A283" s="1">
        <v>279</v>
      </c>
      <c r="B283" s="105">
        <v>834</v>
      </c>
      <c r="C283" s="104">
        <f t="shared" si="8"/>
        <v>0.19408604758726611</v>
      </c>
      <c r="D283" s="104">
        <f t="shared" si="9"/>
        <v>9.4928849233999177E-2</v>
      </c>
    </row>
    <row r="284" spans="1:4" x14ac:dyDescent="0.2">
      <c r="A284" s="1">
        <v>280</v>
      </c>
      <c r="B284" s="105">
        <v>837</v>
      </c>
      <c r="C284" s="104">
        <f t="shared" si="8"/>
        <v>0.17833278944813102</v>
      </c>
      <c r="D284" s="104">
        <f t="shared" si="9"/>
        <v>9.4281753277084254E-2</v>
      </c>
    </row>
    <row r="285" spans="1:4" x14ac:dyDescent="0.2">
      <c r="A285" s="1">
        <v>281</v>
      </c>
      <c r="B285" s="105">
        <v>840</v>
      </c>
      <c r="C285" s="104">
        <f t="shared" si="8"/>
        <v>0.1623446517935303</v>
      </c>
      <c r="D285" s="104">
        <f t="shared" si="9"/>
        <v>9.3639958156561606E-2</v>
      </c>
    </row>
    <row r="286" spans="1:4" x14ac:dyDescent="0.2">
      <c r="A286" s="1">
        <v>282</v>
      </c>
      <c r="B286" s="105">
        <v>843</v>
      </c>
      <c r="C286" s="104">
        <f t="shared" si="8"/>
        <v>0.14611272797145247</v>
      </c>
      <c r="D286" s="104">
        <f t="shared" si="9"/>
        <v>9.3003756251003919E-2</v>
      </c>
    </row>
    <row r="287" spans="1:4" x14ac:dyDescent="0.2">
      <c r="A287" s="1">
        <v>283</v>
      </c>
      <c r="B287" s="105">
        <v>846</v>
      </c>
      <c r="C287" s="104">
        <f t="shared" si="8"/>
        <v>0.12962781454356254</v>
      </c>
      <c r="D287" s="104">
        <f t="shared" si="9"/>
        <v>9.237343912907485E-2</v>
      </c>
    </row>
    <row r="288" spans="1:4" x14ac:dyDescent="0.2">
      <c r="A288" s="1">
        <v>284</v>
      </c>
      <c r="B288" s="105">
        <v>849</v>
      </c>
      <c r="C288" s="104">
        <f t="shared" si="8"/>
        <v>0.11288040591096049</v>
      </c>
      <c r="D288" s="104">
        <f t="shared" si="9"/>
        <v>9.1749297416000949E-2</v>
      </c>
    </row>
    <row r="289" spans="1:7" x14ac:dyDescent="0.2">
      <c r="A289" s="1">
        <v>285</v>
      </c>
      <c r="B289" s="105">
        <v>852</v>
      </c>
      <c r="C289" s="104">
        <f t="shared" si="8"/>
        <v>9.5860688898747881E-2</v>
      </c>
      <c r="D289" s="104">
        <f t="shared" si="9"/>
        <v>9.1131620658467513E-2</v>
      </c>
    </row>
    <row r="290" spans="1:7" x14ac:dyDescent="0.2">
      <c r="A290" s="1">
        <v>286</v>
      </c>
      <c r="B290" s="105">
        <v>855</v>
      </c>
      <c r="C290" s="104">
        <f t="shared" si="8"/>
        <v>7.8558537299656228E-2</v>
      </c>
      <c r="D290" s="104">
        <f t="shared" si="9"/>
        <v>9.0520697187908158E-2</v>
      </c>
    </row>
    <row r="291" spans="1:7" x14ac:dyDescent="0.2">
      <c r="A291" s="1">
        <v>287</v>
      </c>
      <c r="B291" s="105">
        <v>858</v>
      </c>
      <c r="C291" s="104">
        <f t="shared" si="8"/>
        <v>6.0963506376561005E-2</v>
      </c>
      <c r="D291" s="104">
        <f t="shared" si="9"/>
        <v>8.9916813982201901E-2</v>
      </c>
    </row>
    <row r="292" spans="1:7" x14ac:dyDescent="0.2">
      <c r="A292" s="1">
        <v>288</v>
      </c>
      <c r="B292" s="105">
        <v>861</v>
      </c>
      <c r="C292" s="104">
        <f t="shared" si="8"/>
        <v>4.3064827323936461E-2</v>
      </c>
      <c r="D292" s="104">
        <f t="shared" si="9"/>
        <v>8.932025652576929E-2</v>
      </c>
    </row>
    <row r="293" spans="1:7" x14ac:dyDescent="0.2">
      <c r="A293" s="1">
        <v>289</v>
      </c>
      <c r="B293" s="105">
        <v>864</v>
      </c>
      <c r="C293" s="104">
        <f t="shared" si="8"/>
        <v>2.4851401688227304E-2</v>
      </c>
      <c r="D293" s="104">
        <f t="shared" si="9"/>
        <v>8.8731308668082251E-2</v>
      </c>
    </row>
    <row r="294" spans="1:7" x14ac:dyDescent="0.2">
      <c r="A294" s="1">
        <v>290</v>
      </c>
      <c r="B294" s="105">
        <v>867</v>
      </c>
      <c r="C294" s="104">
        <f t="shared" si="8"/>
        <v>6.3117957471001684E-3</v>
      </c>
      <c r="D294" s="104">
        <f t="shared" si="9"/>
        <v>8.8150252480555233E-2</v>
      </c>
    </row>
    <row r="295" spans="1:7" x14ac:dyDescent="0.2">
      <c r="A295" s="1">
        <v>291</v>
      </c>
      <c r="B295" s="105">
        <v>870</v>
      </c>
      <c r="C295" s="104">
        <f t="shared" si="8"/>
        <v>-1.2565765152239061E-2</v>
      </c>
      <c r="D295" s="104">
        <f t="shared" si="9"/>
        <v>8.7577368111872264E-2</v>
      </c>
      <c r="G295">
        <f>A295*2</f>
        <v>582</v>
      </c>
    </row>
  </sheetData>
  <customSheetViews>
    <customSheetView guid="{B1C4EB4F-B9AA-451A-810D-3B6DC85FD6EF}" showGridLines="0" showRuler="0">
      <selection activeCell="E23" sqref="E23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O602"/>
  <sheetViews>
    <sheetView topLeftCell="A333" workbookViewId="0">
      <selection activeCell="A556" sqref="A556:A584"/>
    </sheetView>
  </sheetViews>
  <sheetFormatPr defaultColWidth="8.875" defaultRowHeight="12.9" x14ac:dyDescent="0.2"/>
  <cols>
    <col min="1" max="1" width="14.875" style="105" customWidth="1"/>
    <col min="2" max="2" width="14.75" style="105" customWidth="1"/>
    <col min="3" max="3" width="10.125" style="105" customWidth="1"/>
    <col min="4" max="4" width="11" style="105" customWidth="1"/>
    <col min="5" max="5" width="12.125" style="105" customWidth="1"/>
    <col min="6" max="7" width="8.875" style="105"/>
    <col min="8" max="8" width="15.875" style="105" customWidth="1"/>
    <col min="9" max="9" width="17.75" style="105" customWidth="1"/>
    <col min="10" max="10" width="12.375" style="105" customWidth="1"/>
    <col min="11" max="16384" width="8.875" style="105"/>
  </cols>
  <sheetData>
    <row r="1" spans="1:15" x14ac:dyDescent="0.2">
      <c r="A1" s="1" t="s">
        <v>21</v>
      </c>
      <c r="B1" s="97" t="s">
        <v>66</v>
      </c>
      <c r="C1" s="97" t="s">
        <v>67</v>
      </c>
      <c r="D1" s="1"/>
      <c r="H1" s="105" t="s">
        <v>12</v>
      </c>
      <c r="I1" s="105" t="s">
        <v>13</v>
      </c>
      <c r="J1" s="105" t="s">
        <v>23</v>
      </c>
      <c r="K1" s="105" t="s">
        <v>14</v>
      </c>
    </row>
    <row r="2" spans="1:15" ht="13.6" x14ac:dyDescent="0.25">
      <c r="A2" s="1"/>
      <c r="B2" s="2" t="s">
        <v>3</v>
      </c>
      <c r="C2" s="2">
        <v>1800</v>
      </c>
      <c r="D2" s="1"/>
      <c r="H2" s="34">
        <f>I8</f>
        <v>12.25</v>
      </c>
      <c r="I2" s="14">
        <f>I9*1*50</f>
        <v>50</v>
      </c>
      <c r="J2" s="122">
        <f>H2+2</f>
        <v>14.25</v>
      </c>
      <c r="K2" s="1">
        <v>48</v>
      </c>
      <c r="L2" s="105" t="s">
        <v>15</v>
      </c>
      <c r="N2" s="105">
        <f>FWT!L12</f>
        <v>1800</v>
      </c>
      <c r="O2" s="107" t="s">
        <v>2</v>
      </c>
    </row>
    <row r="3" spans="1:15" x14ac:dyDescent="0.2">
      <c r="A3" s="1" t="s">
        <v>4</v>
      </c>
      <c r="B3" s="1" t="s">
        <v>0</v>
      </c>
      <c r="C3" s="1" t="s">
        <v>1</v>
      </c>
      <c r="D3" s="1" t="s">
        <v>22</v>
      </c>
      <c r="E3" s="1"/>
    </row>
    <row r="4" spans="1:15" x14ac:dyDescent="0.2">
      <c r="A4" s="1"/>
      <c r="B4" s="1"/>
      <c r="C4" s="1"/>
      <c r="D4" s="1"/>
      <c r="H4" s="1"/>
    </row>
    <row r="5" spans="1:15" x14ac:dyDescent="0.2">
      <c r="A5" s="105">
        <v>1</v>
      </c>
      <c r="B5" s="105">
        <v>0</v>
      </c>
      <c r="C5" s="129">
        <f>-5.30286453E-19*B5^6 + 3.9819127E-15*B5^5 - 0.0000000000101173678*B5^4 + 0.000000010526242*B5^3 - 0.00000471801092*B5^2 + 0.000653398493*B5 + 1.47145132</f>
        <v>1.4714513199999999</v>
      </c>
      <c r="D5" s="128">
        <f xml:space="preserve"> -3.71860883E-22*B5^6 + 2.33655295E-16*B5^5 - 9.78327567E-13*B5^4 + 0.00000000132212729*B5^3 - 0.000000784489673*B5^2 + 0.000401100685*B5 + 0.0758489901</f>
        <v>7.5848990099999999E-2</v>
      </c>
      <c r="E5" s="15"/>
      <c r="N5" s="105" t="s">
        <v>56</v>
      </c>
    </row>
    <row r="6" spans="1:15" x14ac:dyDescent="0.2">
      <c r="A6" s="1">
        <v>2</v>
      </c>
      <c r="B6" s="105">
        <v>3</v>
      </c>
      <c r="C6" s="129">
        <f t="shared" ref="C6:C69" si="0">-5.30286453E-19*B6^6 + 3.9819127E-15*B6^5 - 0.0000000000101173678*B6^4 + 0.000000010526242*B6^3 - 0.00000471801092*B6^2 + 0.000653398493*B6 + 1.47145132</f>
        <v>1.4733693367707144</v>
      </c>
      <c r="D6" s="128">
        <f t="shared" ref="D6:D69" si="1" xml:space="preserve"> -3.71860883E-22*B6^6 + 2.33655295E-16*B6^5 - 9.78327567E-13*B6^4 + 0.00000000132212729*B6^3 - 0.000000784489673*B6^2 + 0.000401100685*B6 + 0.0758489901</f>
        <v>7.7045267366192077E-2</v>
      </c>
      <c r="E6" s="15"/>
      <c r="N6" s="126">
        <v>1E-3</v>
      </c>
      <c r="O6" s="126">
        <v>0.5</v>
      </c>
    </row>
    <row r="7" spans="1:15" ht="13.6" x14ac:dyDescent="0.25">
      <c r="A7" s="1">
        <v>3</v>
      </c>
      <c r="B7" s="105">
        <v>6</v>
      </c>
      <c r="C7" s="129">
        <f t="shared" si="0"/>
        <v>1.4752041231519819</v>
      </c>
      <c r="D7" s="128">
        <f t="shared" si="1"/>
        <v>7.8227636895170996E-2</v>
      </c>
      <c r="E7" s="15"/>
      <c r="H7" s="4" t="s">
        <v>5</v>
      </c>
      <c r="I7" s="4">
        <f>FWT!L12</f>
        <v>1800</v>
      </c>
      <c r="N7" s="126">
        <v>0.5</v>
      </c>
      <c r="O7" s="126">
        <v>0.5</v>
      </c>
    </row>
    <row r="8" spans="1:15" ht="13.6" x14ac:dyDescent="0.25">
      <c r="A8" s="105">
        <v>4</v>
      </c>
      <c r="B8" s="105">
        <v>9</v>
      </c>
      <c r="C8" s="129">
        <f t="shared" si="0"/>
        <v>1.476957355037694</v>
      </c>
      <c r="D8" s="128">
        <f t="shared" si="1"/>
        <v>7.9396310027271155E-2</v>
      </c>
      <c r="E8" s="15"/>
      <c r="H8" s="4" t="s">
        <v>9</v>
      </c>
      <c r="I8" s="4">
        <f>IF(FWT!L117="N",IF(FWT!H12&lt;11.9999999,"Select Again",IF(FWT!H12&lt;23.0000001,(VLOOKUP(FWT!H12,'12-100 Data'!H14:I21,2)),"SelectAgain")),"Select Again")</f>
        <v>12.25</v>
      </c>
      <c r="N8" s="126">
        <v>0.51</v>
      </c>
      <c r="O8" s="126">
        <v>0.75</v>
      </c>
    </row>
    <row r="9" spans="1:15" ht="13.6" x14ac:dyDescent="0.25">
      <c r="A9" s="1">
        <v>5</v>
      </c>
      <c r="B9" s="105">
        <v>12</v>
      </c>
      <c r="C9" s="129">
        <f t="shared" si="0"/>
        <v>1.478630688885201</v>
      </c>
      <c r="D9" s="128">
        <f t="shared" si="1"/>
        <v>8.0551496214584489E-2</v>
      </c>
      <c r="E9" s="15"/>
      <c r="H9" s="4" t="s">
        <v>7</v>
      </c>
      <c r="I9" s="16">
        <f>IF(FWT!J12&gt;49.99999, IF(FWT!J12&lt;105.000001,FWT!J12/1/100, "Select Again"))</f>
        <v>1</v>
      </c>
      <c r="N9" s="126">
        <v>0.75</v>
      </c>
      <c r="O9" s="126">
        <v>0.75</v>
      </c>
    </row>
    <row r="10" spans="1:15" x14ac:dyDescent="0.2">
      <c r="A10" s="1">
        <v>6</v>
      </c>
      <c r="B10" s="105">
        <v>15</v>
      </c>
      <c r="C10" s="129">
        <f t="shared" si="0"/>
        <v>1.4802257618307297</v>
      </c>
      <c r="D10" s="128">
        <f t="shared" si="1"/>
        <v>8.169340302777342E-2</v>
      </c>
      <c r="E10" s="15"/>
      <c r="H10" s="108" t="s">
        <v>70</v>
      </c>
      <c r="I10" s="106"/>
      <c r="N10" s="126">
        <v>0.751</v>
      </c>
      <c r="O10" s="126">
        <v>1</v>
      </c>
    </row>
    <row r="11" spans="1:15" x14ac:dyDescent="0.2">
      <c r="A11" s="105">
        <v>7</v>
      </c>
      <c r="B11" s="105">
        <v>18</v>
      </c>
      <c r="C11" s="129">
        <f t="shared" si="0"/>
        <v>1.4817441918045202</v>
      </c>
      <c r="D11" s="128">
        <f t="shared" si="1"/>
        <v>8.2822236162883534E-2</v>
      </c>
      <c r="E11" s="15"/>
      <c r="N11" s="126">
        <v>1</v>
      </c>
      <c r="O11" s="126">
        <v>1</v>
      </c>
    </row>
    <row r="12" spans="1:15" x14ac:dyDescent="0.2">
      <c r="A12" s="1">
        <v>8</v>
      </c>
      <c r="B12" s="105">
        <v>21</v>
      </c>
      <c r="C12" s="129">
        <f t="shared" si="0"/>
        <v>1.4831875776456878</v>
      </c>
      <c r="D12" s="128">
        <f t="shared" si="1"/>
        <v>8.3938199448156059E-2</v>
      </c>
      <c r="E12" s="15"/>
      <c r="N12" s="126">
        <v>1.01</v>
      </c>
      <c r="O12" s="126">
        <v>1.5</v>
      </c>
    </row>
    <row r="13" spans="1:15" x14ac:dyDescent="0.2">
      <c r="A13" s="1">
        <v>9</v>
      </c>
      <c r="B13" s="105">
        <v>24</v>
      </c>
      <c r="C13" s="129">
        <f t="shared" si="0"/>
        <v>1.4845574992168029</v>
      </c>
      <c r="D13" s="128">
        <f t="shared" si="1"/>
        <v>8.5041494850840282E-2</v>
      </c>
      <c r="E13" s="15"/>
      <c r="H13" s="126" t="s">
        <v>51</v>
      </c>
      <c r="I13" s="126" t="s">
        <v>52</v>
      </c>
      <c r="N13" s="126">
        <v>1.5</v>
      </c>
      <c r="O13" s="126">
        <v>1.5</v>
      </c>
    </row>
    <row r="14" spans="1:15" x14ac:dyDescent="0.2">
      <c r="A14" s="105">
        <v>10</v>
      </c>
      <c r="B14" s="105">
        <v>27</v>
      </c>
      <c r="C14" s="129">
        <f t="shared" si="0"/>
        <v>1.485855517518196</v>
      </c>
      <c r="D14" s="128">
        <f t="shared" si="1"/>
        <v>8.6132322484005569E-2</v>
      </c>
      <c r="E14" s="15"/>
      <c r="H14" s="126"/>
      <c r="I14" s="126"/>
      <c r="N14" s="126">
        <v>1.51</v>
      </c>
      <c r="O14" s="126">
        <v>2</v>
      </c>
    </row>
    <row r="15" spans="1:15" x14ac:dyDescent="0.2">
      <c r="A15" s="1">
        <v>11</v>
      </c>
      <c r="B15" s="105">
        <v>30</v>
      </c>
      <c r="C15" s="129">
        <f t="shared" si="0"/>
        <v>1.4870831748019817</v>
      </c>
      <c r="D15" s="128">
        <f t="shared" si="1"/>
        <v>8.7210880613353317E-2</v>
      </c>
      <c r="E15" s="15"/>
      <c r="H15" s="126">
        <v>12</v>
      </c>
      <c r="I15" s="126">
        <v>12.25</v>
      </c>
      <c r="N15" s="126">
        <v>2</v>
      </c>
      <c r="O15" s="126">
        <v>2</v>
      </c>
    </row>
    <row r="16" spans="1:15" x14ac:dyDescent="0.2">
      <c r="A16" s="1">
        <v>12</v>
      </c>
      <c r="B16" s="105">
        <v>33</v>
      </c>
      <c r="C16" s="129">
        <f t="shared" si="0"/>
        <v>1.4882419946858056</v>
      </c>
      <c r="D16" s="128">
        <f t="shared" si="1"/>
        <v>8.827736566402869E-2</v>
      </c>
      <c r="E16" s="15"/>
      <c r="H16" s="126">
        <v>13</v>
      </c>
      <c r="I16" s="126" t="s">
        <v>53</v>
      </c>
      <c r="N16" s="126">
        <v>2.0099999999999998</v>
      </c>
      <c r="O16" s="126">
        <v>3</v>
      </c>
    </row>
    <row r="17" spans="1:15" x14ac:dyDescent="0.2">
      <c r="A17" s="105">
        <v>13</v>
      </c>
      <c r="B17" s="105">
        <v>36</v>
      </c>
      <c r="C17" s="129">
        <f t="shared" si="0"/>
        <v>1.4893334822663131</v>
      </c>
      <c r="D17" s="128">
        <f t="shared" si="1"/>
        <v>8.9331972227432194E-2</v>
      </c>
      <c r="E17" s="15"/>
      <c r="H17" s="126">
        <v>14</v>
      </c>
      <c r="I17" s="126">
        <v>13.5</v>
      </c>
      <c r="N17" s="126">
        <v>3</v>
      </c>
      <c r="O17" s="126">
        <v>3</v>
      </c>
    </row>
    <row r="18" spans="1:15" x14ac:dyDescent="0.2">
      <c r="A18" s="1">
        <v>14</v>
      </c>
      <c r="B18" s="105">
        <v>39</v>
      </c>
      <c r="C18" s="129">
        <f t="shared" si="0"/>
        <v>1.4903591242323391</v>
      </c>
      <c r="D18" s="128">
        <f t="shared" si="1"/>
        <v>9.0374893068030926E-2</v>
      </c>
      <c r="E18" s="15"/>
      <c r="H18" s="126">
        <v>16</v>
      </c>
      <c r="I18" s="126">
        <v>16.5</v>
      </c>
      <c r="N18" s="126">
        <v>3.01</v>
      </c>
      <c r="O18" s="126">
        <v>5</v>
      </c>
    </row>
    <row r="19" spans="1:15" x14ac:dyDescent="0.2">
      <c r="A19" s="1">
        <v>15</v>
      </c>
      <c r="B19" s="105">
        <v>42</v>
      </c>
      <c r="C19" s="129">
        <f t="shared" si="0"/>
        <v>1.4913203889778195</v>
      </c>
      <c r="D19" s="128">
        <f t="shared" si="1"/>
        <v>9.1406319130169805E-2</v>
      </c>
      <c r="E19" s="15"/>
      <c r="H19" s="98">
        <v>18</v>
      </c>
      <c r="I19" s="98">
        <v>18.25</v>
      </c>
      <c r="N19" s="126">
        <v>5</v>
      </c>
      <c r="O19" s="126">
        <v>5</v>
      </c>
    </row>
    <row r="20" spans="1:15" x14ac:dyDescent="0.2">
      <c r="A20" s="105">
        <v>16</v>
      </c>
      <c r="B20" s="105">
        <v>45</v>
      </c>
      <c r="C20" s="129">
        <f t="shared" si="0"/>
        <v>1.4922187267144251</v>
      </c>
      <c r="D20" s="128">
        <f t="shared" si="1"/>
        <v>9.2426439544882458E-2</v>
      </c>
      <c r="E20" s="15"/>
      <c r="H20" s="98">
        <v>20</v>
      </c>
      <c r="I20" s="98">
        <v>20</v>
      </c>
      <c r="N20" s="126">
        <v>5.01</v>
      </c>
      <c r="O20" s="126">
        <v>7.5</v>
      </c>
    </row>
    <row r="21" spans="1:15" x14ac:dyDescent="0.2">
      <c r="A21" s="1">
        <v>17</v>
      </c>
      <c r="B21" s="105">
        <v>48</v>
      </c>
      <c r="C21" s="129">
        <f t="shared" si="0"/>
        <v>1.4930555695839163</v>
      </c>
      <c r="D21" s="128">
        <f t="shared" si="1"/>
        <v>9.3435441636702005E-2</v>
      </c>
      <c r="E21" s="15"/>
      <c r="H21" s="98">
        <v>22</v>
      </c>
      <c r="I21" s="98">
        <v>22.25</v>
      </c>
      <c r="N21" s="126">
        <v>7.5</v>
      </c>
      <c r="O21" s="126">
        <v>7.5</v>
      </c>
    </row>
    <row r="22" spans="1:15" x14ac:dyDescent="0.2">
      <c r="A22" s="105">
        <v>18</v>
      </c>
      <c r="B22" s="105">
        <v>51</v>
      </c>
      <c r="C22" s="129">
        <f t="shared" si="0"/>
        <v>1.4938323317702198</v>
      </c>
      <c r="D22" s="128">
        <f t="shared" si="1"/>
        <v>9.4433510930471629E-2</v>
      </c>
      <c r="E22" s="15"/>
      <c r="N22" s="126">
        <v>7.51</v>
      </c>
      <c r="O22" s="126">
        <v>10</v>
      </c>
    </row>
    <row r="23" spans="1:15" x14ac:dyDescent="0.2">
      <c r="A23" s="1">
        <v>19</v>
      </c>
      <c r="B23" s="105">
        <v>54</v>
      </c>
      <c r="C23" s="129">
        <f t="shared" si="0"/>
        <v>1.4945504096112268</v>
      </c>
      <c r="D23" s="128">
        <f t="shared" si="1"/>
        <v>9.542083115815489E-2</v>
      </c>
      <c r="E23" s="15"/>
      <c r="N23" s="126">
        <v>10</v>
      </c>
      <c r="O23" s="126">
        <v>10</v>
      </c>
    </row>
    <row r="24" spans="1:15" x14ac:dyDescent="0.2">
      <c r="A24" s="1">
        <v>20</v>
      </c>
      <c r="B24" s="105">
        <v>57</v>
      </c>
      <c r="C24" s="129">
        <f t="shared" si="0"/>
        <v>1.4952111817103135</v>
      </c>
      <c r="D24" s="128">
        <f t="shared" si="1"/>
        <v>9.6397584265645958E-2</v>
      </c>
      <c r="E24" s="15"/>
      <c r="N24" s="126">
        <v>10.01</v>
      </c>
      <c r="O24" s="126">
        <v>15</v>
      </c>
    </row>
    <row r="25" spans="1:15" x14ac:dyDescent="0.2">
      <c r="A25" s="105">
        <v>21</v>
      </c>
      <c r="B25" s="105">
        <v>60</v>
      </c>
      <c r="C25" s="129">
        <f t="shared" si="0"/>
        <v>1.4958160090475827</v>
      </c>
      <c r="D25" s="128">
        <f t="shared" si="1"/>
        <v>9.7363950419579529E-2</v>
      </c>
      <c r="E25" s="15"/>
      <c r="N25" s="126">
        <v>15</v>
      </c>
      <c r="O25" s="126">
        <v>15</v>
      </c>
    </row>
    <row r="26" spans="1:15" x14ac:dyDescent="0.2">
      <c r="A26" s="1">
        <v>22</v>
      </c>
      <c r="B26" s="105">
        <v>63</v>
      </c>
      <c r="C26" s="129">
        <f t="shared" si="0"/>
        <v>1.4963662350908262</v>
      </c>
      <c r="D26" s="128">
        <f t="shared" si="1"/>
        <v>9.8320108014140636E-2</v>
      </c>
      <c r="E26" s="15"/>
      <c r="N26" s="126">
        <v>15.01</v>
      </c>
      <c r="O26" s="126">
        <v>20</v>
      </c>
    </row>
    <row r="27" spans="1:15" x14ac:dyDescent="0.2">
      <c r="A27" s="105">
        <v>23</v>
      </c>
      <c r="B27" s="105">
        <v>66</v>
      </c>
      <c r="C27" s="129">
        <f t="shared" si="0"/>
        <v>1.4968631859062109</v>
      </c>
      <c r="D27" s="128">
        <f t="shared" si="1"/>
        <v>9.926623367787421E-2</v>
      </c>
      <c r="E27" s="15"/>
      <c r="N27" s="126">
        <v>20</v>
      </c>
      <c r="O27" s="126">
        <v>20</v>
      </c>
    </row>
    <row r="28" spans="1:15" x14ac:dyDescent="0.2">
      <c r="A28" s="1">
        <v>24</v>
      </c>
      <c r="B28" s="105">
        <v>69</v>
      </c>
      <c r="C28" s="129">
        <f t="shared" si="0"/>
        <v>1.4973081702686857</v>
      </c>
      <c r="D28" s="128">
        <f t="shared" si="1"/>
        <v>0.10020250228049449</v>
      </c>
      <c r="E28" s="15"/>
      <c r="N28" s="126">
        <v>20.010000000000002</v>
      </c>
      <c r="O28" s="126">
        <v>25</v>
      </c>
    </row>
    <row r="29" spans="1:15" x14ac:dyDescent="0.2">
      <c r="A29" s="1">
        <v>25</v>
      </c>
      <c r="B29" s="105">
        <v>72</v>
      </c>
      <c r="C29" s="129">
        <f t="shared" si="0"/>
        <v>1.4977024797721081</v>
      </c>
      <c r="D29" s="128">
        <f t="shared" si="1"/>
        <v>0.10112908693969419</v>
      </c>
      <c r="E29" s="15"/>
      <c r="N29" s="126">
        <v>25</v>
      </c>
      <c r="O29" s="126">
        <v>25</v>
      </c>
    </row>
    <row r="30" spans="1:15" x14ac:dyDescent="0.2">
      <c r="A30" s="105">
        <v>26</v>
      </c>
      <c r="B30" s="105">
        <v>75</v>
      </c>
      <c r="C30" s="129">
        <f t="shared" si="0"/>
        <v>1.4980473889390966</v>
      </c>
      <c r="D30" s="128">
        <f t="shared" si="1"/>
        <v>0.10204615902795353</v>
      </c>
      <c r="E30" s="15"/>
      <c r="N30" s="126">
        <v>25.01</v>
      </c>
      <c r="O30" s="126">
        <v>30</v>
      </c>
    </row>
    <row r="31" spans="1:15" x14ac:dyDescent="0.2">
      <c r="A31" s="1">
        <v>27</v>
      </c>
      <c r="B31" s="105">
        <v>78</v>
      </c>
      <c r="C31" s="129">
        <f t="shared" si="0"/>
        <v>1.4983441553305998</v>
      </c>
      <c r="D31" s="128">
        <f t="shared" si="1"/>
        <v>0.10295388817934899</v>
      </c>
      <c r="E31" s="15"/>
      <c r="N31" s="126">
        <v>30</v>
      </c>
      <c r="O31" s="126">
        <v>30</v>
      </c>
    </row>
    <row r="32" spans="1:15" x14ac:dyDescent="0.2">
      <c r="A32" s="105">
        <v>28</v>
      </c>
      <c r="B32" s="105">
        <v>81</v>
      </c>
      <c r="C32" s="129">
        <f t="shared" si="0"/>
        <v>1.4985940196551923</v>
      </c>
      <c r="D32" s="128">
        <f t="shared" si="1"/>
        <v>0.10385244229636195</v>
      </c>
      <c r="E32" s="15"/>
      <c r="N32" s="126">
        <v>30.01</v>
      </c>
      <c r="O32" s="126">
        <v>40</v>
      </c>
    </row>
    <row r="33" spans="1:15" x14ac:dyDescent="0.2">
      <c r="A33" s="1">
        <v>29</v>
      </c>
      <c r="B33" s="105">
        <v>84</v>
      </c>
      <c r="C33" s="129">
        <f t="shared" si="0"/>
        <v>1.4987982058780875</v>
      </c>
      <c r="D33" s="128">
        <f t="shared" si="1"/>
        <v>0.10474198755668712</v>
      </c>
      <c r="E33" s="15"/>
      <c r="N33" s="126">
        <v>40</v>
      </c>
      <c r="O33" s="126">
        <v>40</v>
      </c>
    </row>
    <row r="34" spans="1:15" x14ac:dyDescent="0.2">
      <c r="A34" s="1">
        <v>30</v>
      </c>
      <c r="B34" s="105">
        <v>87</v>
      </c>
      <c r="C34" s="129">
        <f t="shared" si="0"/>
        <v>1.4989579213298756</v>
      </c>
      <c r="D34" s="128">
        <f t="shared" si="1"/>
        <v>0.10562268842004072</v>
      </c>
      <c r="E34" s="15"/>
      <c r="N34" s="126">
        <v>40.01</v>
      </c>
      <c r="O34" s="126">
        <v>50</v>
      </c>
    </row>
    <row r="35" spans="1:15" x14ac:dyDescent="0.2">
      <c r="A35" s="105">
        <v>31</v>
      </c>
      <c r="B35" s="105">
        <v>90</v>
      </c>
      <c r="C35" s="129">
        <f t="shared" si="0"/>
        <v>1.4990743568149814</v>
      </c>
      <c r="D35" s="128">
        <f t="shared" si="1"/>
        <v>0.10649470763496846</v>
      </c>
      <c r="E35" s="15"/>
      <c r="N35" s="126">
        <v>50</v>
      </c>
      <c r="O35" s="126">
        <v>50</v>
      </c>
    </row>
    <row r="36" spans="1:15" x14ac:dyDescent="0.2">
      <c r="A36" s="1">
        <v>32</v>
      </c>
      <c r="B36" s="105">
        <v>93</v>
      </c>
      <c r="C36" s="129">
        <f t="shared" si="0"/>
        <v>1.499148686719844</v>
      </c>
      <c r="D36" s="128">
        <f t="shared" si="1"/>
        <v>0.10735820624565348</v>
      </c>
      <c r="E36" s="15"/>
      <c r="N36" s="126">
        <v>50.01</v>
      </c>
      <c r="O36" s="126">
        <v>60</v>
      </c>
    </row>
    <row r="37" spans="1:15" x14ac:dyDescent="0.2">
      <c r="A37" s="105">
        <v>33</v>
      </c>
      <c r="B37" s="105">
        <v>96</v>
      </c>
      <c r="C37" s="129">
        <f t="shared" si="0"/>
        <v>1.4991820691208195</v>
      </c>
      <c r="D37" s="128">
        <f t="shared" si="1"/>
        <v>0.10821334359872391</v>
      </c>
      <c r="E37" s="15"/>
      <c r="N37" s="126">
        <v>60</v>
      </c>
      <c r="O37" s="126">
        <v>60</v>
      </c>
    </row>
    <row r="38" spans="1:15" x14ac:dyDescent="0.2">
      <c r="A38" s="1">
        <v>34</v>
      </c>
      <c r="B38" s="105">
        <v>99</v>
      </c>
      <c r="C38" s="129">
        <f t="shared" si="0"/>
        <v>1.4991756458918033</v>
      </c>
      <c r="D38" s="128">
        <f t="shared" si="1"/>
        <v>0.10906027735006027</v>
      </c>
      <c r="E38" s="15"/>
      <c r="N38" s="126">
        <v>60.01</v>
      </c>
      <c r="O38" s="126">
        <v>75</v>
      </c>
    </row>
    <row r="39" spans="1:15" x14ac:dyDescent="0.2">
      <c r="A39" s="1">
        <v>35</v>
      </c>
      <c r="B39" s="105">
        <v>102</v>
      </c>
      <c r="C39" s="129">
        <f t="shared" si="0"/>
        <v>1.4991305428115751</v>
      </c>
      <c r="D39" s="128">
        <f t="shared" si="1"/>
        <v>0.10989916347160279</v>
      </c>
      <c r="E39" s="15"/>
      <c r="N39" s="126">
        <v>75</v>
      </c>
      <c r="O39" s="126">
        <v>75</v>
      </c>
    </row>
    <row r="40" spans="1:15" x14ac:dyDescent="0.2">
      <c r="A40" s="105">
        <v>36</v>
      </c>
      <c r="B40" s="105">
        <v>105</v>
      </c>
      <c r="C40" s="129">
        <f t="shared" si="0"/>
        <v>1.499047869670866</v>
      </c>
      <c r="D40" s="128">
        <f t="shared" si="1"/>
        <v>0.11073015625815841</v>
      </c>
      <c r="E40" s="15"/>
      <c r="N40" s="126">
        <v>75.010000000000005</v>
      </c>
      <c r="O40" s="126">
        <v>100</v>
      </c>
    </row>
    <row r="41" spans="1:15" x14ac:dyDescent="0.2">
      <c r="A41" s="1">
        <v>37</v>
      </c>
      <c r="B41" s="105">
        <v>108</v>
      </c>
      <c r="C41" s="129">
        <f t="shared" si="0"/>
        <v>1.4989287203791466</v>
      </c>
      <c r="D41" s="128">
        <f t="shared" si="1"/>
        <v>0.11155340833420765</v>
      </c>
      <c r="E41" s="15"/>
      <c r="N41" s="126">
        <v>100</v>
      </c>
      <c r="O41" s="126">
        <v>100</v>
      </c>
    </row>
    <row r="42" spans="1:15" x14ac:dyDescent="0.2">
      <c r="A42" s="105">
        <v>38</v>
      </c>
      <c r="B42" s="105">
        <v>111</v>
      </c>
      <c r="C42" s="129">
        <f t="shared" si="0"/>
        <v>1.498774173071137</v>
      </c>
      <c r="D42" s="128">
        <f t="shared" si="1"/>
        <v>0.1123690706607112</v>
      </c>
      <c r="E42" s="15"/>
      <c r="N42" s="126">
        <v>100.01</v>
      </c>
      <c r="O42" s="126">
        <v>125</v>
      </c>
    </row>
    <row r="43" spans="1:15" x14ac:dyDescent="0.2">
      <c r="A43" s="1">
        <v>39</v>
      </c>
      <c r="B43" s="105">
        <v>114</v>
      </c>
      <c r="C43" s="129">
        <f t="shared" si="0"/>
        <v>1.4985852902130383</v>
      </c>
      <c r="D43" s="128">
        <f t="shared" si="1"/>
        <v>0.11317729254191651</v>
      </c>
      <c r="E43" s="15"/>
      <c r="N43" s="126">
        <v>125</v>
      </c>
      <c r="O43" s="126">
        <v>125</v>
      </c>
    </row>
    <row r="44" spans="1:15" x14ac:dyDescent="0.2">
      <c r="A44" s="1">
        <v>40</v>
      </c>
      <c r="B44" s="105">
        <v>117</v>
      </c>
      <c r="C44" s="129">
        <f t="shared" si="0"/>
        <v>1.4983631187084858</v>
      </c>
      <c r="D44" s="128">
        <f t="shared" si="1"/>
        <v>0.11397822163216391</v>
      </c>
      <c r="E44" s="15"/>
      <c r="N44" s="126">
        <v>125.01</v>
      </c>
      <c r="O44" s="126">
        <v>150</v>
      </c>
    </row>
    <row r="45" spans="1:15" x14ac:dyDescent="0.2">
      <c r="A45" s="105">
        <v>41</v>
      </c>
      <c r="B45" s="105">
        <v>120</v>
      </c>
      <c r="C45" s="129">
        <f t="shared" si="0"/>
        <v>1.4981086900042244</v>
      </c>
      <c r="D45" s="128">
        <f t="shared" si="1"/>
        <v>0.11477200394269278</v>
      </c>
      <c r="E45" s="15"/>
      <c r="N45" s="126">
        <v>150</v>
      </c>
      <c r="O45" s="126">
        <v>150</v>
      </c>
    </row>
    <row r="46" spans="1:15" x14ac:dyDescent="0.2">
      <c r="A46" s="1">
        <v>42</v>
      </c>
      <c r="B46" s="105">
        <v>123</v>
      </c>
      <c r="C46" s="129">
        <f t="shared" si="0"/>
        <v>1.4978230201955047</v>
      </c>
      <c r="D46" s="128">
        <f t="shared" si="1"/>
        <v>0.11555878384844737</v>
      </c>
      <c r="E46" s="15"/>
      <c r="N46" s="126">
        <v>150.01</v>
      </c>
      <c r="O46" s="126">
        <v>200</v>
      </c>
    </row>
    <row r="47" spans="1:15" x14ac:dyDescent="0.2">
      <c r="A47" s="105">
        <v>43</v>
      </c>
      <c r="B47" s="105">
        <v>126</v>
      </c>
      <c r="C47" s="129">
        <f t="shared" si="0"/>
        <v>1.4975071101312016</v>
      </c>
      <c r="D47" s="128">
        <f t="shared" si="1"/>
        <v>0.11633870409488252</v>
      </c>
      <c r="E47" s="15"/>
      <c r="N47" s="126">
        <v>200</v>
      </c>
      <c r="O47" s="126">
        <v>200</v>
      </c>
    </row>
    <row r="48" spans="1:15" x14ac:dyDescent="0.2">
      <c r="A48" s="1">
        <v>44</v>
      </c>
      <c r="B48" s="105">
        <v>129</v>
      </c>
      <c r="C48" s="129">
        <f t="shared" si="0"/>
        <v>1.4971619455186542</v>
      </c>
      <c r="D48" s="128">
        <f t="shared" si="1"/>
        <v>0.11711190580476909</v>
      </c>
      <c r="E48" s="15"/>
    </row>
    <row r="49" spans="1:8" x14ac:dyDescent="0.2">
      <c r="A49" s="1">
        <v>45</v>
      </c>
      <c r="B49" s="105">
        <v>132</v>
      </c>
      <c r="C49" s="129">
        <f t="shared" si="0"/>
        <v>1.4967884970282266</v>
      </c>
      <c r="D49" s="128">
        <f t="shared" si="1"/>
        <v>0.1178785284849993</v>
      </c>
      <c r="E49" s="15"/>
      <c r="H49" s="107" t="s">
        <v>78</v>
      </c>
    </row>
    <row r="50" spans="1:8" x14ac:dyDescent="0.2">
      <c r="A50" s="105">
        <v>46</v>
      </c>
      <c r="B50" s="105">
        <v>135</v>
      </c>
      <c r="C50" s="129">
        <f t="shared" si="0"/>
        <v>1.496387720397593</v>
      </c>
      <c r="D50" s="128">
        <f t="shared" si="1"/>
        <v>0.1186387100333918</v>
      </c>
      <c r="E50" s="15"/>
      <c r="H50" s="107" t="s">
        <v>76</v>
      </c>
    </row>
    <row r="51" spans="1:8" x14ac:dyDescent="0.2">
      <c r="A51" s="1">
        <v>47</v>
      </c>
      <c r="B51" s="105">
        <v>138</v>
      </c>
      <c r="C51" s="129">
        <f t="shared" si="0"/>
        <v>1.4959605565357408</v>
      </c>
      <c r="D51" s="128">
        <f t="shared" si="1"/>
        <v>0.11939258674549658</v>
      </c>
      <c r="E51" s="15"/>
      <c r="H51" s="127" t="s">
        <v>80</v>
      </c>
    </row>
    <row r="52" spans="1:8" x14ac:dyDescent="0.2">
      <c r="A52" s="105">
        <v>48</v>
      </c>
      <c r="B52" s="105">
        <v>141</v>
      </c>
      <c r="C52" s="129">
        <f t="shared" si="0"/>
        <v>1.4955079316266977</v>
      </c>
      <c r="D52" s="128">
        <f t="shared" si="1"/>
        <v>0.12014029332139964</v>
      </c>
      <c r="E52" s="15"/>
      <c r="H52" s="107" t="s">
        <v>77</v>
      </c>
    </row>
    <row r="53" spans="1:8" x14ac:dyDescent="0.2">
      <c r="A53" s="1">
        <v>49</v>
      </c>
      <c r="B53" s="105">
        <v>144</v>
      </c>
      <c r="C53" s="129">
        <f t="shared" si="0"/>
        <v>1.4950307572329808</v>
      </c>
      <c r="D53" s="128">
        <f t="shared" si="1"/>
        <v>0.12088196287252755</v>
      </c>
      <c r="E53" s="15"/>
      <c r="H53" s="127" t="s">
        <v>81</v>
      </c>
    </row>
    <row r="54" spans="1:8" x14ac:dyDescent="0.2">
      <c r="A54" s="1">
        <v>50</v>
      </c>
      <c r="B54" s="105">
        <v>147</v>
      </c>
      <c r="C54" s="129">
        <f t="shared" si="0"/>
        <v>1.4945299303987656</v>
      </c>
      <c r="D54" s="128">
        <f t="shared" si="1"/>
        <v>0.12161772692845169</v>
      </c>
      <c r="E54" s="15"/>
    </row>
    <row r="55" spans="1:8" x14ac:dyDescent="0.2">
      <c r="A55" s="105">
        <v>51</v>
      </c>
      <c r="B55" s="105">
        <v>150</v>
      </c>
      <c r="C55" s="129">
        <f t="shared" si="0"/>
        <v>1.4940063337527774</v>
      </c>
      <c r="D55" s="128">
        <f t="shared" si="1"/>
        <v>0.12234771544369244</v>
      </c>
      <c r="E55" s="15"/>
    </row>
    <row r="56" spans="1:8" x14ac:dyDescent="0.2">
      <c r="A56" s="1">
        <v>52</v>
      </c>
      <c r="B56" s="105">
        <v>153</v>
      </c>
      <c r="C56" s="129">
        <f t="shared" si="0"/>
        <v>1.4934608356109056</v>
      </c>
      <c r="D56" s="128">
        <f t="shared" si="1"/>
        <v>0.1230720568045231</v>
      </c>
      <c r="E56" s="15"/>
    </row>
    <row r="57" spans="1:8" x14ac:dyDescent="0.2">
      <c r="A57" s="1">
        <v>53</v>
      </c>
      <c r="B57" s="105">
        <v>156</v>
      </c>
      <c r="C57" s="129">
        <f t="shared" si="0"/>
        <v>1.4928942900785378</v>
      </c>
      <c r="D57" s="128">
        <f t="shared" si="1"/>
        <v>0.12379087783577353</v>
      </c>
      <c r="E57" s="15"/>
    </row>
    <row r="58" spans="1:8" x14ac:dyDescent="0.2">
      <c r="A58" s="1">
        <v>54</v>
      </c>
      <c r="B58" s="105">
        <v>159</v>
      </c>
      <c r="C58" s="129">
        <f t="shared" si="0"/>
        <v>1.492307537152616</v>
      </c>
      <c r="D58" s="128">
        <f t="shared" si="1"/>
        <v>0.12450430380763376</v>
      </c>
      <c r="E58" s="15"/>
    </row>
    <row r="59" spans="1:8" x14ac:dyDescent="0.2">
      <c r="A59" s="1">
        <v>55</v>
      </c>
      <c r="B59" s="105">
        <v>162</v>
      </c>
      <c r="C59" s="129">
        <f t="shared" si="0"/>
        <v>1.4917014028234163</v>
      </c>
      <c r="D59" s="128">
        <f t="shared" si="1"/>
        <v>0.12521245844245735</v>
      </c>
    </row>
    <row r="60" spans="1:8" x14ac:dyDescent="0.2">
      <c r="A60" s="1">
        <v>56</v>
      </c>
      <c r="B60" s="105">
        <v>165</v>
      </c>
      <c r="C60" s="129">
        <f t="shared" si="0"/>
        <v>1.4910766991760473</v>
      </c>
      <c r="D60" s="128">
        <f t="shared" si="1"/>
        <v>0.12591546392156444</v>
      </c>
    </row>
    <row r="61" spans="1:8" x14ac:dyDescent="0.2">
      <c r="A61" s="1">
        <v>57</v>
      </c>
      <c r="B61" s="105">
        <v>168</v>
      </c>
      <c r="C61" s="129">
        <f t="shared" si="0"/>
        <v>1.4904342244916724</v>
      </c>
      <c r="D61" s="128">
        <f t="shared" si="1"/>
        <v>0.12661344089204474</v>
      </c>
    </row>
    <row r="62" spans="1:8" x14ac:dyDescent="0.2">
      <c r="A62" s="1">
        <v>58</v>
      </c>
      <c r="B62" s="105">
        <v>171</v>
      </c>
      <c r="C62" s="129">
        <f t="shared" si="0"/>
        <v>1.4897747633484528</v>
      </c>
      <c r="D62" s="128">
        <f t="shared" si="1"/>
        <v>0.12730650847356037</v>
      </c>
    </row>
    <row r="63" spans="1:8" x14ac:dyDescent="0.2">
      <c r="A63" s="1">
        <v>59</v>
      </c>
      <c r="B63" s="105">
        <v>174</v>
      </c>
      <c r="C63" s="129">
        <f t="shared" si="0"/>
        <v>1.4890990867222125</v>
      </c>
      <c r="D63" s="128">
        <f t="shared" si="1"/>
        <v>0.12799478426514821</v>
      </c>
    </row>
    <row r="64" spans="1:8" x14ac:dyDescent="0.2">
      <c r="A64" s="1">
        <v>60</v>
      </c>
      <c r="B64" s="105">
        <v>177</v>
      </c>
      <c r="C64" s="129">
        <f t="shared" si="0"/>
        <v>1.4884079520868245</v>
      </c>
      <c r="D64" s="128">
        <f t="shared" si="1"/>
        <v>0.12867838435202245</v>
      </c>
    </row>
    <row r="65" spans="1:4" x14ac:dyDescent="0.2">
      <c r="A65" s="1">
        <v>61</v>
      </c>
      <c r="B65" s="105">
        <v>180</v>
      </c>
      <c r="C65" s="129">
        <f t="shared" si="0"/>
        <v>1.4877021035143196</v>
      </c>
      <c r="D65" s="128">
        <f t="shared" si="1"/>
        <v>0.12935742331237668</v>
      </c>
    </row>
    <row r="66" spans="1:4" x14ac:dyDescent="0.2">
      <c r="A66" s="1">
        <v>62</v>
      </c>
      <c r="B66" s="105">
        <v>183</v>
      </c>
      <c r="C66" s="129">
        <f t="shared" si="0"/>
        <v>1.4869822717747163</v>
      </c>
      <c r="D66" s="128">
        <f t="shared" si="1"/>
        <v>0.13003201422418592</v>
      </c>
    </row>
    <row r="67" spans="1:4" x14ac:dyDescent="0.2">
      <c r="A67" s="1">
        <v>63</v>
      </c>
      <c r="B67" s="105">
        <v>186</v>
      </c>
      <c r="C67" s="129">
        <f t="shared" si="0"/>
        <v>1.4862491744355713</v>
      </c>
      <c r="D67" s="128">
        <f t="shared" si="1"/>
        <v>0.13070226867200821</v>
      </c>
    </row>
    <row r="68" spans="1:4" x14ac:dyDescent="0.2">
      <c r="A68" s="1">
        <v>64</v>
      </c>
      <c r="B68" s="105">
        <v>189</v>
      </c>
      <c r="C68" s="129">
        <f t="shared" si="0"/>
        <v>1.4855035159612535</v>
      </c>
      <c r="D68" s="128">
        <f t="shared" si="1"/>
        <v>0.13136829675378645</v>
      </c>
    </row>
    <row r="69" spans="1:4" x14ac:dyDescent="0.2">
      <c r="A69" s="1">
        <v>65</v>
      </c>
      <c r="B69" s="105">
        <v>192</v>
      </c>
      <c r="C69" s="129">
        <f t="shared" si="0"/>
        <v>1.4847459878119396</v>
      </c>
      <c r="D69" s="128">
        <f t="shared" si="1"/>
        <v>0.13203020708764962</v>
      </c>
    </row>
    <row r="70" spans="1:4" x14ac:dyDescent="0.2">
      <c r="A70" s="1">
        <v>66</v>
      </c>
      <c r="B70" s="105">
        <v>195</v>
      </c>
      <c r="C70" s="129">
        <f t="shared" ref="C70:C133" si="2">-5.30286453E-19*B70^6 + 3.9819127E-15*B70^5 - 0.0000000000101173678*B70^4 + 0.000000010526242*B70^3 - 0.00000471801092*B70^2 + 0.000653398493*B70 + 1.47145132</f>
        <v>1.4839772685423289</v>
      </c>
      <c r="D70" s="128">
        <f t="shared" ref="D70:D133" si="3" xml:space="preserve"> -3.71860883E-22*B70^6 + 2.33655295E-16*B70^5 - 9.78327567E-13*B70^4 + 0.00000000132212729*B70^3 - 0.000000784489673*B70^2 + 0.000401100685*B70 + 0.0758489901</f>
        <v>0.13268810681871396</v>
      </c>
    </row>
    <row r="71" spans="1:4" x14ac:dyDescent="0.2">
      <c r="A71" s="1">
        <v>67</v>
      </c>
      <c r="B71" s="105">
        <v>198</v>
      </c>
      <c r="C71" s="129">
        <f t="shared" si="2"/>
        <v>1.4831980239000828</v>
      </c>
      <c r="D71" s="128">
        <f t="shared" si="3"/>
        <v>0.13334210162588409</v>
      </c>
    </row>
    <row r="72" spans="1:4" x14ac:dyDescent="0.2">
      <c r="A72" s="1">
        <v>68</v>
      </c>
      <c r="B72" s="105">
        <v>201</v>
      </c>
      <c r="C72" s="129">
        <f t="shared" si="2"/>
        <v>1.4824089069239841</v>
      </c>
      <c r="D72" s="128">
        <f t="shared" si="3"/>
        <v>0.13399229572865365</v>
      </c>
    </row>
    <row r="73" spans="1:4" x14ac:dyDescent="0.2">
      <c r="A73" s="1">
        <v>69</v>
      </c>
      <c r="B73" s="105">
        <v>204</v>
      </c>
      <c r="C73" s="129">
        <f t="shared" si="2"/>
        <v>1.4816105580418186</v>
      </c>
      <c r="D73" s="128">
        <f t="shared" si="3"/>
        <v>0.13463879189390607</v>
      </c>
    </row>
    <row r="74" spans="1:4" x14ac:dyDescent="0.2">
      <c r="A74" s="1">
        <v>70</v>
      </c>
      <c r="B74" s="105">
        <v>207</v>
      </c>
      <c r="C74" s="129">
        <f t="shared" si="2"/>
        <v>1.4808036051679787</v>
      </c>
      <c r="D74" s="128">
        <f t="shared" si="3"/>
        <v>0.13528169144271479</v>
      </c>
    </row>
    <row r="75" spans="1:4" x14ac:dyDescent="0.2">
      <c r="A75" s="1">
        <v>71</v>
      </c>
      <c r="B75" s="105">
        <v>210</v>
      </c>
      <c r="C75" s="129">
        <f t="shared" si="2"/>
        <v>1.4799886638007875</v>
      </c>
      <c r="D75" s="128">
        <f t="shared" si="3"/>
        <v>0.13592109425714372</v>
      </c>
    </row>
    <row r="76" spans="1:4" x14ac:dyDescent="0.2">
      <c r="A76" s="1">
        <v>72</v>
      </c>
      <c r="B76" s="105">
        <v>213</v>
      </c>
      <c r="C76" s="129">
        <f t="shared" si="2"/>
        <v>1.479166337119546</v>
      </c>
      <c r="D76" s="128">
        <f t="shared" si="3"/>
        <v>0.13655709878704697</v>
      </c>
    </row>
    <row r="77" spans="1:4" x14ac:dyDescent="0.2">
      <c r="A77" s="1">
        <v>73</v>
      </c>
      <c r="B77" s="105">
        <v>216</v>
      </c>
      <c r="C77" s="129">
        <f t="shared" si="2"/>
        <v>1.4783372160813006</v>
      </c>
      <c r="D77" s="128">
        <f t="shared" si="3"/>
        <v>0.1371898020568689</v>
      </c>
    </row>
    <row r="78" spans="1:4" x14ac:dyDescent="0.2">
      <c r="A78" s="1">
        <v>74</v>
      </c>
      <c r="B78" s="105">
        <v>219</v>
      </c>
      <c r="C78" s="129">
        <f t="shared" si="2"/>
        <v>1.4775018795173338</v>
      </c>
      <c r="D78" s="128">
        <f t="shared" si="3"/>
        <v>0.13781929967244363</v>
      </c>
    </row>
    <row r="79" spans="1:4" x14ac:dyDescent="0.2">
      <c r="A79" s="1">
        <v>75</v>
      </c>
      <c r="B79" s="105">
        <v>222</v>
      </c>
      <c r="C79" s="129">
        <f t="shared" si="2"/>
        <v>1.4766608942293746</v>
      </c>
      <c r="D79" s="128">
        <f t="shared" si="3"/>
        <v>0.13844568582779454</v>
      </c>
    </row>
    <row r="80" spans="1:4" x14ac:dyDescent="0.2">
      <c r="A80" s="1">
        <v>76</v>
      </c>
      <c r="B80" s="105">
        <v>225</v>
      </c>
      <c r="C80" s="129">
        <f t="shared" si="2"/>
        <v>1.475814815085533</v>
      </c>
      <c r="D80" s="128">
        <f t="shared" si="3"/>
        <v>0.13906905331193348</v>
      </c>
    </row>
    <row r="81" spans="1:4" x14ac:dyDescent="0.2">
      <c r="A81" s="1">
        <v>77</v>
      </c>
      <c r="B81" s="105">
        <v>228</v>
      </c>
      <c r="C81" s="129">
        <f t="shared" si="2"/>
        <v>1.4749641851159532</v>
      </c>
      <c r="D81" s="128">
        <f t="shared" si="3"/>
        <v>0.13968949351565974</v>
      </c>
    </row>
    <row r="82" spans="1:4" x14ac:dyDescent="0.2">
      <c r="A82" s="1">
        <v>78</v>
      </c>
      <c r="B82" s="105">
        <v>231</v>
      </c>
      <c r="C82" s="129">
        <f t="shared" si="2"/>
        <v>1.4741095356081915</v>
      </c>
      <c r="D82" s="128">
        <f t="shared" si="3"/>
        <v>0.14030709643835909</v>
      </c>
    </row>
    <row r="83" spans="1:4" x14ac:dyDescent="0.2">
      <c r="A83" s="1">
        <v>79</v>
      </c>
      <c r="B83" s="105">
        <v>234</v>
      </c>
      <c r="C83" s="129">
        <f t="shared" si="2"/>
        <v>1.4732513862023138</v>
      </c>
      <c r="D83" s="128">
        <f t="shared" si="3"/>
        <v>0.14092195069480218</v>
      </c>
    </row>
    <row r="84" spans="1:4" x14ac:dyDescent="0.2">
      <c r="A84" s="1">
        <v>80</v>
      </c>
      <c r="B84" s="105">
        <v>237</v>
      </c>
      <c r="C84" s="129">
        <f t="shared" si="2"/>
        <v>1.4723902449857158</v>
      </c>
      <c r="D84" s="128">
        <f t="shared" si="3"/>
        <v>0.14153414352194321</v>
      </c>
    </row>
    <row r="85" spans="1:4" x14ac:dyDescent="0.2">
      <c r="A85" s="1">
        <v>81</v>
      </c>
      <c r="B85" s="105">
        <v>240</v>
      </c>
      <c r="C85" s="129">
        <f t="shared" si="2"/>
        <v>1.4715266085876637</v>
      </c>
      <c r="D85" s="128">
        <f t="shared" si="3"/>
        <v>0.14214376078571811</v>
      </c>
    </row>
    <row r="86" spans="1:4" x14ac:dyDescent="0.2">
      <c r="A86" s="1">
        <v>82</v>
      </c>
      <c r="B86" s="105">
        <v>243</v>
      </c>
      <c r="C86" s="129">
        <f t="shared" si="2"/>
        <v>1.470660962273558</v>
      </c>
      <c r="D86" s="128">
        <f t="shared" si="3"/>
        <v>0.1427508869878425</v>
      </c>
    </row>
    <row r="87" spans="1:4" x14ac:dyDescent="0.2">
      <c r="A87" s="1">
        <v>83</v>
      </c>
      <c r="B87" s="105">
        <v>246</v>
      </c>
      <c r="C87" s="129">
        <f t="shared" si="2"/>
        <v>1.4697937800389185</v>
      </c>
      <c r="D87" s="128">
        <f t="shared" si="3"/>
        <v>0.14335560527260982</v>
      </c>
    </row>
    <row r="88" spans="1:4" x14ac:dyDescent="0.2">
      <c r="A88" s="1">
        <v>84</v>
      </c>
      <c r="B88" s="105">
        <v>249</v>
      </c>
      <c r="C88" s="129">
        <f t="shared" si="2"/>
        <v>1.4689255247030899</v>
      </c>
      <c r="D88" s="128">
        <f t="shared" si="3"/>
        <v>0.14395799743368876</v>
      </c>
    </row>
    <row r="89" spans="1:4" x14ac:dyDescent="0.2">
      <c r="A89" s="1">
        <v>85</v>
      </c>
      <c r="B89" s="105">
        <v>252</v>
      </c>
      <c r="C89" s="129">
        <f t="shared" si="2"/>
        <v>1.4680566480026709</v>
      </c>
      <c r="D89" s="128">
        <f t="shared" si="3"/>
        <v>0.14455814392092087</v>
      </c>
    </row>
    <row r="90" spans="1:4" x14ac:dyDescent="0.2">
      <c r="A90" s="1">
        <v>86</v>
      </c>
      <c r="B90" s="105">
        <v>255</v>
      </c>
      <c r="C90" s="129">
        <f t="shared" si="2"/>
        <v>1.4671875906846632</v>
      </c>
      <c r="D90" s="128">
        <f t="shared" si="3"/>
        <v>0.14515612384711771</v>
      </c>
    </row>
    <row r="91" spans="1:4" x14ac:dyDescent="0.2">
      <c r="A91" s="1">
        <v>87</v>
      </c>
      <c r="B91" s="105">
        <v>258</v>
      </c>
      <c r="C91" s="129">
        <f t="shared" si="2"/>
        <v>1.4663187825993431</v>
      </c>
      <c r="D91" s="128">
        <f t="shared" si="3"/>
        <v>0.14575201499485818</v>
      </c>
    </row>
    <row r="92" spans="1:4" x14ac:dyDescent="0.2">
      <c r="A92" s="1">
        <v>88</v>
      </c>
      <c r="B92" s="105">
        <v>261</v>
      </c>
      <c r="C92" s="129">
        <f t="shared" si="2"/>
        <v>1.4654506427928555</v>
      </c>
      <c r="D92" s="128">
        <f t="shared" si="3"/>
        <v>0.14634589382328519</v>
      </c>
    </row>
    <row r="93" spans="1:4" x14ac:dyDescent="0.2">
      <c r="A93" s="1">
        <v>89</v>
      </c>
      <c r="B93" s="105">
        <v>264</v>
      </c>
      <c r="C93" s="129">
        <f t="shared" si="2"/>
        <v>1.4645835795995275</v>
      </c>
      <c r="D93" s="128">
        <f t="shared" si="3"/>
        <v>0.14693783547490247</v>
      </c>
    </row>
    <row r="94" spans="1:4" x14ac:dyDescent="0.2">
      <c r="A94" s="1">
        <v>90</v>
      </c>
      <c r="B94" s="105">
        <v>267</v>
      </c>
      <c r="C94" s="129">
        <f t="shared" si="2"/>
        <v>1.4637179907339053</v>
      </c>
      <c r="D94" s="128">
        <f t="shared" si="3"/>
        <v>0.14752791378237112</v>
      </c>
    </row>
    <row r="95" spans="1:4" x14ac:dyDescent="0.2">
      <c r="A95" s="1">
        <v>91</v>
      </c>
      <c r="B95" s="105">
        <v>270</v>
      </c>
      <c r="C95" s="129">
        <f t="shared" si="2"/>
        <v>1.4628542633825123</v>
      </c>
      <c r="D95" s="128">
        <f t="shared" si="3"/>
        <v>0.14811620127530567</v>
      </c>
    </row>
    <row r="96" spans="1:4" x14ac:dyDescent="0.2">
      <c r="A96" s="1">
        <v>92</v>
      </c>
      <c r="B96" s="105">
        <v>273</v>
      </c>
      <c r="C96" s="129">
        <f t="shared" si="2"/>
        <v>1.4619927742953296</v>
      </c>
      <c r="D96" s="128">
        <f t="shared" si="3"/>
        <v>0.14870276918707054</v>
      </c>
    </row>
    <row r="97" spans="1:4" x14ac:dyDescent="0.2">
      <c r="A97" s="1">
        <v>93</v>
      </c>
      <c r="B97" s="105">
        <v>276</v>
      </c>
      <c r="C97" s="129">
        <f t="shared" si="2"/>
        <v>1.4611338898769954</v>
      </c>
      <c r="D97" s="128">
        <f t="shared" si="3"/>
        <v>0.14928768746157572</v>
      </c>
    </row>
    <row r="98" spans="1:4" x14ac:dyDescent="0.2">
      <c r="A98" s="1">
        <v>94</v>
      </c>
      <c r="B98" s="105">
        <v>279</v>
      </c>
      <c r="C98" s="129">
        <f t="shared" si="2"/>
        <v>1.460277966277731</v>
      </c>
      <c r="D98" s="128">
        <f t="shared" si="3"/>
        <v>0.14987102476007264</v>
      </c>
    </row>
    <row r="99" spans="1:4" x14ac:dyDescent="0.2">
      <c r="A99" s="1">
        <v>95</v>
      </c>
      <c r="B99" s="105">
        <v>282</v>
      </c>
      <c r="C99" s="129">
        <f t="shared" si="2"/>
        <v>1.4594253494839828</v>
      </c>
      <c r="D99" s="128">
        <f t="shared" si="3"/>
        <v>0.15045284846794948</v>
      </c>
    </row>
    <row r="100" spans="1:4" x14ac:dyDescent="0.2">
      <c r="A100" s="1">
        <v>96</v>
      </c>
      <c r="B100" s="105">
        <v>285</v>
      </c>
      <c r="C100" s="129">
        <f t="shared" si="2"/>
        <v>1.4585763754087906</v>
      </c>
      <c r="D100" s="128">
        <f t="shared" si="3"/>
        <v>0.15103322470152686</v>
      </c>
    </row>
    <row r="101" spans="1:4" x14ac:dyDescent="0.2">
      <c r="A101" s="1">
        <v>97</v>
      </c>
      <c r="B101" s="105">
        <v>288</v>
      </c>
      <c r="C101" s="129">
        <f t="shared" si="2"/>
        <v>1.4577313699818746</v>
      </c>
      <c r="D101" s="128">
        <f t="shared" si="3"/>
        <v>0.15161221831485261</v>
      </c>
    </row>
    <row r="102" spans="1:4" x14ac:dyDescent="0.2">
      <c r="A102" s="1">
        <v>98</v>
      </c>
      <c r="B102" s="105">
        <v>291</v>
      </c>
      <c r="C102" s="129">
        <f t="shared" si="2"/>
        <v>1.4568906492394458</v>
      </c>
      <c r="D102" s="128">
        <f t="shared" si="3"/>
        <v>0.15218989290649687</v>
      </c>
    </row>
    <row r="103" spans="1:4" x14ac:dyDescent="0.2">
      <c r="A103" s="1">
        <v>99</v>
      </c>
      <c r="B103" s="105">
        <v>294</v>
      </c>
      <c r="C103" s="129">
        <f t="shared" si="2"/>
        <v>1.4560545194137373</v>
      </c>
      <c r="D103" s="128">
        <f t="shared" si="3"/>
        <v>0.15276631082634706</v>
      </c>
    </row>
    <row r="104" spans="1:4" x14ac:dyDescent="0.2">
      <c r="A104" s="1">
        <v>100</v>
      </c>
      <c r="B104" s="105">
        <v>297</v>
      </c>
      <c r="C104" s="129">
        <f t="shared" si="2"/>
        <v>1.4552232770222571</v>
      </c>
      <c r="D104" s="128">
        <f t="shared" si="3"/>
        <v>0.1533415331824019</v>
      </c>
    </row>
    <row r="105" spans="1:4" x14ac:dyDescent="0.2">
      <c r="A105" s="1">
        <v>101</v>
      </c>
      <c r="B105" s="105">
        <v>300</v>
      </c>
      <c r="C105" s="129">
        <f t="shared" si="2"/>
        <v>1.4543972089567629</v>
      </c>
      <c r="D105" s="128">
        <f t="shared" si="3"/>
        <v>0.1539156198475663</v>
      </c>
    </row>
    <row r="106" spans="1:4" x14ac:dyDescent="0.2">
      <c r="A106" s="1">
        <v>102</v>
      </c>
      <c r="B106" s="105">
        <v>303</v>
      </c>
      <c r="C106" s="129">
        <f t="shared" si="2"/>
        <v>1.4535765925719588</v>
      </c>
      <c r="D106" s="128">
        <f t="shared" si="3"/>
        <v>0.15448862946644526</v>
      </c>
    </row>
    <row r="107" spans="1:4" x14ac:dyDescent="0.2">
      <c r="A107" s="1">
        <v>103</v>
      </c>
      <c r="B107" s="105">
        <v>306</v>
      </c>
      <c r="C107" s="129">
        <f t="shared" si="2"/>
        <v>1.4527616957739129</v>
      </c>
      <c r="D107" s="128">
        <f t="shared" si="3"/>
        <v>0.15506061946213789</v>
      </c>
    </row>
    <row r="108" spans="1:4" x14ac:dyDescent="0.2">
      <c r="A108" s="1">
        <v>104</v>
      </c>
      <c r="B108" s="105">
        <v>309</v>
      </c>
      <c r="C108" s="129">
        <f t="shared" si="2"/>
        <v>1.4519527771081979</v>
      </c>
      <c r="D108" s="128">
        <f t="shared" si="3"/>
        <v>0.15563164604303112</v>
      </c>
    </row>
    <row r="109" spans="1:4" x14ac:dyDescent="0.2">
      <c r="A109" s="1">
        <v>105</v>
      </c>
      <c r="B109" s="105">
        <v>312</v>
      </c>
      <c r="C109" s="129">
        <f t="shared" si="2"/>
        <v>1.4511500858477513</v>
      </c>
      <c r="D109" s="128">
        <f t="shared" si="3"/>
        <v>0.15620176420959342</v>
      </c>
    </row>
    <row r="110" spans="1:4" x14ac:dyDescent="0.2">
      <c r="A110" s="1">
        <v>106</v>
      </c>
      <c r="B110" s="105">
        <v>315</v>
      </c>
      <c r="C110" s="129">
        <f t="shared" si="2"/>
        <v>1.4503538620804588</v>
      </c>
      <c r="D110" s="128">
        <f t="shared" si="3"/>
        <v>0.15677102776116802</v>
      </c>
    </row>
    <row r="111" spans="1:4" x14ac:dyDescent="0.2">
      <c r="A111" s="1">
        <v>107</v>
      </c>
      <c r="B111" s="105">
        <v>318</v>
      </c>
      <c r="C111" s="129">
        <f t="shared" si="2"/>
        <v>1.4495643367964606</v>
      </c>
      <c r="D111" s="128">
        <f t="shared" si="3"/>
        <v>0.15733948930276626</v>
      </c>
    </row>
    <row r="112" spans="1:4" x14ac:dyDescent="0.2">
      <c r="A112" s="1">
        <v>108</v>
      </c>
      <c r="B112" s="105">
        <v>321</v>
      </c>
      <c r="C112" s="129">
        <f t="shared" si="2"/>
        <v>1.4487817319751748</v>
      </c>
      <c r="D112" s="128">
        <f t="shared" si="3"/>
        <v>0.15790720025186045</v>
      </c>
    </row>
    <row r="113" spans="1:4" x14ac:dyDescent="0.2">
      <c r="A113" s="1">
        <v>109</v>
      </c>
      <c r="B113" s="105">
        <v>324</v>
      </c>
      <c r="C113" s="129">
        <f t="shared" si="2"/>
        <v>1.4480062606720483</v>
      </c>
      <c r="D113" s="128">
        <f t="shared" si="3"/>
        <v>0.15847421084517666</v>
      </c>
    </row>
    <row r="114" spans="1:4" x14ac:dyDescent="0.2">
      <c r="A114" s="1">
        <v>110</v>
      </c>
      <c r="B114" s="105">
        <v>327</v>
      </c>
      <c r="C114" s="129">
        <f t="shared" si="2"/>
        <v>1.447238127105025</v>
      </c>
      <c r="D114" s="128">
        <f t="shared" si="3"/>
        <v>0.15904057014548745</v>
      </c>
    </row>
    <row r="115" spans="1:4" x14ac:dyDescent="0.2">
      <c r="A115" s="1">
        <v>111</v>
      </c>
      <c r="B115" s="105">
        <v>330</v>
      </c>
      <c r="C115" s="129">
        <f t="shared" si="2"/>
        <v>1.4464775267407368</v>
      </c>
      <c r="D115" s="128">
        <f t="shared" si="3"/>
        <v>0.15960632604840419</v>
      </c>
    </row>
    <row r="116" spans="1:4" x14ac:dyDescent="0.2">
      <c r="A116" s="1">
        <v>112</v>
      </c>
      <c r="B116" s="105">
        <v>333</v>
      </c>
      <c r="C116" s="129">
        <f t="shared" si="2"/>
        <v>1.4457246463804188</v>
      </c>
      <c r="D116" s="128">
        <f t="shared" si="3"/>
        <v>0.16017152528916928</v>
      </c>
    </row>
    <row r="117" spans="1:4" x14ac:dyDescent="0.2">
      <c r="A117" s="1">
        <v>113</v>
      </c>
      <c r="B117" s="105">
        <v>336</v>
      </c>
      <c r="C117" s="129">
        <f t="shared" si="2"/>
        <v>1.4449796642455408</v>
      </c>
      <c r="D117" s="128">
        <f t="shared" si="3"/>
        <v>0.16073621344944816</v>
      </c>
    </row>
    <row r="118" spans="1:4" x14ac:dyDescent="0.2">
      <c r="A118" s="1">
        <v>114</v>
      </c>
      <c r="B118" s="105">
        <v>339</v>
      </c>
      <c r="C118" s="129">
        <f t="shared" si="2"/>
        <v>1.4442427500631667</v>
      </c>
      <c r="D118" s="128">
        <f t="shared" si="3"/>
        <v>0.16130043496412116</v>
      </c>
    </row>
    <row r="119" spans="1:4" x14ac:dyDescent="0.2">
      <c r="A119" s="1">
        <v>115</v>
      </c>
      <c r="B119" s="105">
        <v>342</v>
      </c>
      <c r="C119" s="129">
        <f t="shared" si="2"/>
        <v>1.4435140651510305</v>
      </c>
      <c r="D119" s="128">
        <f t="shared" si="3"/>
        <v>0.16186423312807502</v>
      </c>
    </row>
    <row r="120" spans="1:4" x14ac:dyDescent="0.2">
      <c r="A120" s="1">
        <v>116</v>
      </c>
      <c r="B120" s="105">
        <v>345</v>
      </c>
      <c r="C120" s="129">
        <f t="shared" si="2"/>
        <v>1.4427937625023373</v>
      </c>
      <c r="D120" s="128">
        <f t="shared" si="3"/>
        <v>0.16242765010299454</v>
      </c>
    </row>
    <row r="121" spans="1:4" x14ac:dyDescent="0.2">
      <c r="A121" s="1">
        <v>117</v>
      </c>
      <c r="B121" s="105">
        <v>348</v>
      </c>
      <c r="C121" s="129">
        <f t="shared" si="2"/>
        <v>1.4420819868702834</v>
      </c>
      <c r="D121" s="128">
        <f t="shared" si="3"/>
        <v>0.16299072692415351</v>
      </c>
    </row>
    <row r="122" spans="1:4" x14ac:dyDescent="0.2">
      <c r="A122" s="1">
        <v>118</v>
      </c>
      <c r="B122" s="105">
        <v>351</v>
      </c>
      <c r="C122" s="129">
        <f t="shared" si="2"/>
        <v>1.4413788748523004</v>
      </c>
      <c r="D122" s="128">
        <f t="shared" si="3"/>
        <v>0.16355350350720615</v>
      </c>
    </row>
    <row r="123" spans="1:4" x14ac:dyDescent="0.2">
      <c r="A123" s="1">
        <v>119</v>
      </c>
      <c r="B123" s="105">
        <v>354</v>
      </c>
      <c r="C123" s="129">
        <f t="shared" si="2"/>
        <v>1.4406845549740195</v>
      </c>
      <c r="D123" s="128">
        <f t="shared" si="3"/>
        <v>0.16411601865497752</v>
      </c>
    </row>
    <row r="124" spans="1:4" x14ac:dyDescent="0.2">
      <c r="A124" s="1">
        <v>120</v>
      </c>
      <c r="B124" s="105">
        <v>357</v>
      </c>
      <c r="C124" s="129">
        <f t="shared" si="2"/>
        <v>1.4399991477729572</v>
      </c>
      <c r="D124" s="128">
        <f t="shared" si="3"/>
        <v>0.16467831006425443</v>
      </c>
    </row>
    <row r="125" spans="1:4" x14ac:dyDescent="0.2">
      <c r="A125" s="1">
        <v>121</v>
      </c>
      <c r="B125" s="105">
        <v>360</v>
      </c>
      <c r="C125" s="129">
        <f t="shared" si="2"/>
        <v>1.4393227658819248</v>
      </c>
      <c r="D125" s="128">
        <f t="shared" si="3"/>
        <v>0.16524041433257591</v>
      </c>
    </row>
    <row r="126" spans="1:4" x14ac:dyDescent="0.2">
      <c r="A126" s="1">
        <v>122</v>
      </c>
      <c r="B126" s="105">
        <v>363</v>
      </c>
      <c r="C126" s="129">
        <f t="shared" si="2"/>
        <v>1.4386555141121566</v>
      </c>
      <c r="D126" s="128">
        <f t="shared" si="3"/>
        <v>0.16580236696502332</v>
      </c>
    </row>
    <row r="127" spans="1:4" x14ac:dyDescent="0.2">
      <c r="A127" s="1">
        <v>123</v>
      </c>
      <c r="B127" s="105">
        <v>366</v>
      </c>
      <c r="C127" s="129">
        <f t="shared" si="2"/>
        <v>1.4379974895361618</v>
      </c>
      <c r="D127" s="128">
        <f t="shared" si="3"/>
        <v>0.16636420238101055</v>
      </c>
    </row>
    <row r="128" spans="1:4" x14ac:dyDescent="0.2">
      <c r="A128" s="1">
        <v>124</v>
      </c>
      <c r="B128" s="105">
        <v>369</v>
      </c>
      <c r="C128" s="129">
        <f t="shared" si="2"/>
        <v>1.4373487815702972</v>
      </c>
      <c r="D128" s="128">
        <f t="shared" si="3"/>
        <v>0.16692595392107373</v>
      </c>
    </row>
    <row r="129" spans="1:4" x14ac:dyDescent="0.2">
      <c r="A129" s="1">
        <v>125</v>
      </c>
      <c r="B129" s="105">
        <v>372</v>
      </c>
      <c r="C129" s="129">
        <f t="shared" si="2"/>
        <v>1.4367094720570632</v>
      </c>
      <c r="D129" s="128">
        <f t="shared" si="3"/>
        <v>0.16748765385366116</v>
      </c>
    </row>
    <row r="130" spans="1:4" x14ac:dyDescent="0.2">
      <c r="A130" s="1">
        <v>126</v>
      </c>
      <c r="B130" s="105">
        <v>375</v>
      </c>
      <c r="C130" s="129">
        <f t="shared" si="2"/>
        <v>1.4360796353471181</v>
      </c>
      <c r="D130" s="128">
        <f t="shared" si="3"/>
        <v>0.16804933338192252</v>
      </c>
    </row>
    <row r="131" spans="1:4" x14ac:dyDescent="0.2">
      <c r="A131" s="1">
        <v>127</v>
      </c>
      <c r="B131" s="105">
        <v>378</v>
      </c>
      <c r="C131" s="129">
        <f t="shared" si="2"/>
        <v>1.4354593383810179</v>
      </c>
      <c r="D131" s="128">
        <f t="shared" si="3"/>
        <v>0.16861102265049827</v>
      </c>
    </row>
    <row r="132" spans="1:4" x14ac:dyDescent="0.2">
      <c r="A132" s="1">
        <v>128</v>
      </c>
      <c r="B132" s="105">
        <v>381</v>
      </c>
      <c r="C132" s="129">
        <f t="shared" si="2"/>
        <v>1.4348486407706738</v>
      </c>
      <c r="D132" s="128">
        <f t="shared" si="3"/>
        <v>0.16917275075230881</v>
      </c>
    </row>
    <row r="133" spans="1:4" x14ac:dyDescent="0.2">
      <c r="A133" s="1">
        <v>129</v>
      </c>
      <c r="B133" s="105">
        <v>384</v>
      </c>
      <c r="C133" s="129">
        <f t="shared" si="2"/>
        <v>1.434247594880536</v>
      </c>
      <c r="D133" s="128">
        <f t="shared" si="3"/>
        <v>0.16973454573534319</v>
      </c>
    </row>
    <row r="134" spans="1:4" x14ac:dyDescent="0.2">
      <c r="A134" s="1">
        <v>130</v>
      </c>
      <c r="B134" s="105">
        <v>387</v>
      </c>
      <c r="C134" s="129">
        <f t="shared" ref="C134:C197" si="4">-5.30286453E-19*B134^6 + 3.9819127E-15*B134^5 - 0.0000000000101173678*B134^4 + 0.000000010526242*B134^3 - 0.00000471801092*B134^2 + 0.000653398493*B134 + 1.47145132</f>
        <v>1.4336562459084956</v>
      </c>
      <c r="D134" s="128">
        <f t="shared" ref="D134:D197" si="5" xml:space="preserve"> -3.71860883E-22*B134^6 + 2.33655295E-16*B134^5 - 9.78327567E-13*B134^4 + 0.00000000132212729*B134^3 - 0.000000784489673*B134^2 + 0.000401100685*B134 + 0.0758489901</f>
        <v>0.17029643460944804</v>
      </c>
    </row>
    <row r="135" spans="1:4" x14ac:dyDescent="0.2">
      <c r="A135" s="1">
        <v>131</v>
      </c>
      <c r="B135" s="105">
        <v>390</v>
      </c>
      <c r="C135" s="129">
        <f t="shared" si="4"/>
        <v>1.433074631966508</v>
      </c>
      <c r="D135" s="128">
        <f t="shared" si="5"/>
        <v>0.1708584433531159</v>
      </c>
    </row>
    <row r="136" spans="1:4" x14ac:dyDescent="0.2">
      <c r="A136" s="1">
        <v>132</v>
      </c>
      <c r="B136" s="105">
        <v>393</v>
      </c>
      <c r="C136" s="129">
        <f t="shared" si="4"/>
        <v>1.4325027841609415</v>
      </c>
      <c r="D136" s="128">
        <f t="shared" si="5"/>
        <v>0.1714205969202735</v>
      </c>
    </row>
    <row r="137" spans="1:4" x14ac:dyDescent="0.2">
      <c r="A137" s="1">
        <v>133</v>
      </c>
      <c r="B137" s="105">
        <v>396</v>
      </c>
      <c r="C137" s="129">
        <f t="shared" si="4"/>
        <v>1.4319407266726432</v>
      </c>
      <c r="D137" s="128">
        <f t="shared" si="5"/>
        <v>0.17198291924707004</v>
      </c>
    </row>
    <row r="138" spans="1:4" x14ac:dyDescent="0.2">
      <c r="A138" s="1">
        <v>134</v>
      </c>
      <c r="B138" s="105">
        <v>399</v>
      </c>
      <c r="C138" s="129">
        <f t="shared" si="4"/>
        <v>1.4313884768367302</v>
      </c>
      <c r="D138" s="128">
        <f t="shared" si="5"/>
        <v>0.17254543325866498</v>
      </c>
    </row>
    <row r="139" spans="1:4" x14ac:dyDescent="0.2">
      <c r="A139" s="1">
        <v>135</v>
      </c>
      <c r="B139" s="105">
        <v>402</v>
      </c>
      <c r="C139" s="129">
        <f t="shared" si="4"/>
        <v>1.4308460452220999</v>
      </c>
      <c r="D139" s="128">
        <f t="shared" si="5"/>
        <v>0.17310816087601583</v>
      </c>
    </row>
    <row r="140" spans="1:4" x14ac:dyDescent="0.2">
      <c r="A140" s="1">
        <v>136</v>
      </c>
      <c r="B140" s="105">
        <v>405</v>
      </c>
      <c r="C140" s="129">
        <f t="shared" si="4"/>
        <v>1.4303134357106633</v>
      </c>
      <c r="D140" s="128">
        <f t="shared" si="5"/>
        <v>0.17367112302266563</v>
      </c>
    </row>
    <row r="141" spans="1:4" x14ac:dyDescent="0.2">
      <c r="A141" s="1">
        <v>137</v>
      </c>
      <c r="B141" s="105">
        <v>408</v>
      </c>
      <c r="C141" s="129">
        <f t="shared" si="4"/>
        <v>1.4297906455762999</v>
      </c>
      <c r="D141" s="128">
        <f t="shared" si="5"/>
        <v>0.17423433963153018</v>
      </c>
    </row>
    <row r="142" spans="1:4" x14ac:dyDescent="0.2">
      <c r="A142" s="1">
        <v>138</v>
      </c>
      <c r="B142" s="105">
        <v>411</v>
      </c>
      <c r="C142" s="129">
        <f t="shared" si="4"/>
        <v>1.4292776655635331</v>
      </c>
      <c r="D142" s="128">
        <f t="shared" si="5"/>
        <v>0.17479782965168555</v>
      </c>
    </row>
    <row r="143" spans="1:4" x14ac:dyDescent="0.2">
      <c r="A143" s="1">
        <v>139</v>
      </c>
      <c r="B143" s="105">
        <v>414</v>
      </c>
      <c r="C143" s="129">
        <f t="shared" si="4"/>
        <v>1.4287744799659294</v>
      </c>
      <c r="D143" s="128">
        <f t="shared" si="5"/>
        <v>0.17536161105515452</v>
      </c>
    </row>
    <row r="144" spans="1:4" x14ac:dyDescent="0.2">
      <c r="A144" s="1">
        <v>140</v>
      </c>
      <c r="B144" s="105">
        <v>417</v>
      </c>
      <c r="C144" s="129">
        <f t="shared" si="4"/>
        <v>1.4282810667042165</v>
      </c>
      <c r="D144" s="128">
        <f t="shared" si="5"/>
        <v>0.17592570084369369</v>
      </c>
    </row>
    <row r="145" spans="1:4" x14ac:dyDescent="0.2">
      <c r="A145" s="1">
        <v>141</v>
      </c>
      <c r="B145" s="105">
        <v>420</v>
      </c>
      <c r="C145" s="129">
        <f t="shared" si="4"/>
        <v>1.4277973974041263</v>
      </c>
      <c r="D145" s="128">
        <f t="shared" si="5"/>
        <v>0.17649011505557988</v>
      </c>
    </row>
    <row r="146" spans="1:4" x14ac:dyDescent="0.2">
      <c r="A146" s="1">
        <v>142</v>
      </c>
      <c r="B146" s="105">
        <v>423</v>
      </c>
      <c r="C146" s="129">
        <f t="shared" si="4"/>
        <v>1.4273234374739565</v>
      </c>
      <c r="D146" s="128">
        <f t="shared" si="5"/>
        <v>0.17705486877239657</v>
      </c>
    </row>
    <row r="147" spans="1:4" x14ac:dyDescent="0.2">
      <c r="A147" s="1">
        <v>143</v>
      </c>
      <c r="B147" s="105">
        <v>426</v>
      </c>
      <c r="C147" s="129">
        <f t="shared" si="4"/>
        <v>1.4268591461818549</v>
      </c>
      <c r="D147" s="128">
        <f t="shared" si="5"/>
        <v>0.17761997612581981</v>
      </c>
    </row>
    <row r="148" spans="1:4" x14ac:dyDescent="0.2">
      <c r="A148" s="1">
        <v>144</v>
      </c>
      <c r="B148" s="105">
        <v>429</v>
      </c>
      <c r="C148" s="129">
        <f t="shared" si="4"/>
        <v>1.4264044767328283</v>
      </c>
      <c r="D148" s="128">
        <f t="shared" si="5"/>
        <v>0.17818545030440469</v>
      </c>
    </row>
    <row r="149" spans="1:4" x14ac:dyDescent="0.2">
      <c r="A149" s="1">
        <v>145</v>
      </c>
      <c r="B149" s="105">
        <v>432</v>
      </c>
      <c r="C149" s="129">
        <f t="shared" si="4"/>
        <v>1.4259593763454665</v>
      </c>
      <c r="D149" s="128">
        <f t="shared" si="5"/>
        <v>0.17875130356037056</v>
      </c>
    </row>
    <row r="150" spans="1:4" x14ac:dyDescent="0.2">
      <c r="A150" s="1">
        <v>146</v>
      </c>
      <c r="B150" s="105">
        <v>435</v>
      </c>
      <c r="C150" s="129">
        <f t="shared" si="4"/>
        <v>1.4255237863283949</v>
      </c>
      <c r="D150" s="128">
        <f t="shared" si="5"/>
        <v>0.1793175472163869</v>
      </c>
    </row>
    <row r="151" spans="1:4" x14ac:dyDescent="0.2">
      <c r="A151" s="1">
        <v>147</v>
      </c>
      <c r="B151" s="105">
        <v>438</v>
      </c>
      <c r="C151" s="129">
        <f t="shared" si="4"/>
        <v>1.4250976421564447</v>
      </c>
      <c r="D151" s="128">
        <f t="shared" si="5"/>
        <v>0.17988419167235875</v>
      </c>
    </row>
    <row r="152" spans="1:4" x14ac:dyDescent="0.2">
      <c r="A152" s="1">
        <v>148</v>
      </c>
      <c r="B152" s="105">
        <v>441</v>
      </c>
      <c r="C152" s="129">
        <f t="shared" si="4"/>
        <v>1.4246808735465462</v>
      </c>
      <c r="D152" s="128">
        <f t="shared" si="5"/>
        <v>0.18045124641221166</v>
      </c>
    </row>
    <row r="153" spans="1:4" x14ac:dyDescent="0.2">
      <c r="A153" s="1">
        <v>149</v>
      </c>
      <c r="B153" s="105">
        <v>444</v>
      </c>
      <c r="C153" s="129">
        <f t="shared" si="4"/>
        <v>1.4242734045333414</v>
      </c>
      <c r="D153" s="128">
        <f t="shared" si="5"/>
        <v>0.18101872001067687</v>
      </c>
    </row>
    <row r="154" spans="1:4" x14ac:dyDescent="0.2">
      <c r="A154" s="1">
        <v>150</v>
      </c>
      <c r="B154" s="105">
        <v>447</v>
      </c>
      <c r="C154" s="129">
        <f t="shared" si="4"/>
        <v>1.423875153544524</v>
      </c>
      <c r="D154" s="128">
        <f t="shared" si="5"/>
        <v>0.18158662014007609</v>
      </c>
    </row>
    <row r="155" spans="1:4" x14ac:dyDescent="0.2">
      <c r="A155" s="1">
        <v>151</v>
      </c>
      <c r="B155" s="105">
        <v>450</v>
      </c>
      <c r="C155" s="129">
        <f t="shared" si="4"/>
        <v>1.4234860334758941</v>
      </c>
      <c r="D155" s="128">
        <f t="shared" si="5"/>
        <v>0.1821549535771059</v>
      </c>
    </row>
    <row r="156" spans="1:4" x14ac:dyDescent="0.2">
      <c r="A156" s="1">
        <v>152</v>
      </c>
      <c r="B156" s="105">
        <v>453</v>
      </c>
      <c r="C156" s="129">
        <f t="shared" si="4"/>
        <v>1.4231059517661391</v>
      </c>
      <c r="D156" s="128">
        <f t="shared" si="5"/>
        <v>0.18272372620962252</v>
      </c>
    </row>
    <row r="157" spans="1:4" x14ac:dyDescent="0.2">
      <c r="A157" s="1">
        <v>153</v>
      </c>
      <c r="B157" s="105">
        <v>456</v>
      </c>
      <c r="C157" s="129">
        <f t="shared" si="4"/>
        <v>1.4227348104713342</v>
      </c>
      <c r="D157" s="128">
        <f t="shared" si="5"/>
        <v>0.18329294304342564</v>
      </c>
    </row>
    <row r="158" spans="1:4" x14ac:dyDescent="0.2">
      <c r="A158" s="1">
        <v>154</v>
      </c>
      <c r="B158" s="105">
        <v>459</v>
      </c>
      <c r="C158" s="129">
        <f t="shared" si="4"/>
        <v>1.4223725063391666</v>
      </c>
      <c r="D158" s="128">
        <f t="shared" si="5"/>
        <v>0.18386260820904263</v>
      </c>
    </row>
    <row r="159" spans="1:4" x14ac:dyDescent="0.2">
      <c r="A159" s="1">
        <v>155</v>
      </c>
      <c r="B159" s="105">
        <v>462</v>
      </c>
      <c r="C159" s="129">
        <f t="shared" si="4"/>
        <v>1.4220189308828786</v>
      </c>
      <c r="D159" s="128">
        <f t="shared" si="5"/>
        <v>0.18443272496851243</v>
      </c>
    </row>
    <row r="160" spans="1:4" x14ac:dyDescent="0.2">
      <c r="A160" s="1">
        <v>156</v>
      </c>
      <c r="B160" s="105">
        <v>465</v>
      </c>
      <c r="C160" s="129">
        <f t="shared" si="4"/>
        <v>1.4216739704549344</v>
      </c>
      <c r="D160" s="128">
        <f t="shared" si="5"/>
        <v>0.18500329572216895</v>
      </c>
    </row>
    <row r="161" spans="1:4" x14ac:dyDescent="0.2">
      <c r="A161" s="1">
        <v>157</v>
      </c>
      <c r="B161" s="105">
        <v>468</v>
      </c>
      <c r="C161" s="129">
        <f t="shared" si="4"/>
        <v>1.421337506320409</v>
      </c>
      <c r="D161" s="128">
        <f t="shared" si="5"/>
        <v>0.18557432201542468</v>
      </c>
    </row>
    <row r="162" spans="1:4" x14ac:dyDescent="0.2">
      <c r="A162" s="1">
        <v>158</v>
      </c>
      <c r="B162" s="105">
        <v>471</v>
      </c>
      <c r="C162" s="129">
        <f t="shared" si="4"/>
        <v>1.4210094147300956</v>
      </c>
      <c r="D162" s="128">
        <f t="shared" si="5"/>
        <v>0.18614580454555385</v>
      </c>
    </row>
    <row r="163" spans="1:4" x14ac:dyDescent="0.2">
      <c r="A163" s="1">
        <v>159</v>
      </c>
      <c r="B163" s="105">
        <v>474</v>
      </c>
      <c r="C163" s="129">
        <f t="shared" si="4"/>
        <v>1.4206895669933384</v>
      </c>
      <c r="D163" s="128">
        <f t="shared" si="5"/>
        <v>0.18671774316847542</v>
      </c>
    </row>
    <row r="164" spans="1:4" x14ac:dyDescent="0.2">
      <c r="A164" s="1">
        <v>160</v>
      </c>
      <c r="B164" s="105">
        <v>477</v>
      </c>
      <c r="C164" s="129">
        <f t="shared" si="4"/>
        <v>1.4203778295505847</v>
      </c>
      <c r="D164" s="128">
        <f t="shared" si="5"/>
        <v>0.18729013690553609</v>
      </c>
    </row>
    <row r="165" spans="1:4" x14ac:dyDescent="0.2">
      <c r="A165" s="1">
        <v>161</v>
      </c>
      <c r="B165" s="105">
        <v>480</v>
      </c>
      <c r="C165" s="129">
        <f t="shared" si="4"/>
        <v>1.4200740640456611</v>
      </c>
      <c r="D165" s="128">
        <f t="shared" si="5"/>
        <v>0.18786298395029283</v>
      </c>
    </row>
    <row r="166" spans="1:4" x14ac:dyDescent="0.2">
      <c r="A166" s="1">
        <v>162</v>
      </c>
      <c r="B166" s="105">
        <v>483</v>
      </c>
      <c r="C166" s="129">
        <f t="shared" si="4"/>
        <v>1.419778127397767</v>
      </c>
      <c r="D166" s="128">
        <f t="shared" si="5"/>
        <v>0.18843628167529514</v>
      </c>
    </row>
    <row r="167" spans="1:4" x14ac:dyDescent="0.2">
      <c r="A167" s="1">
        <v>163</v>
      </c>
      <c r="B167" s="105">
        <v>486</v>
      </c>
      <c r="C167" s="129">
        <f t="shared" si="4"/>
        <v>1.4194898718731945</v>
      </c>
      <c r="D167" s="128">
        <f t="shared" si="5"/>
        <v>0.18901002663886785</v>
      </c>
    </row>
    <row r="168" spans="1:4" x14ac:dyDescent="0.2">
      <c r="A168" s="1">
        <v>164</v>
      </c>
      <c r="B168" s="105">
        <v>489</v>
      </c>
      <c r="C168" s="129">
        <f t="shared" si="4"/>
        <v>1.4192091451567668</v>
      </c>
      <c r="D168" s="128">
        <f t="shared" si="5"/>
        <v>0.18958421459189256</v>
      </c>
    </row>
    <row r="169" spans="1:4" x14ac:dyDescent="0.2">
      <c r="A169" s="1">
        <v>165</v>
      </c>
      <c r="B169" s="105">
        <v>492</v>
      </c>
      <c r="C169" s="129">
        <f t="shared" si="4"/>
        <v>1.4189357904230004</v>
      </c>
      <c r="D169" s="128">
        <f t="shared" si="5"/>
        <v>0.19015884048458986</v>
      </c>
    </row>
    <row r="170" spans="1:4" x14ac:dyDescent="0.2">
      <c r="A170" s="1">
        <v>166</v>
      </c>
      <c r="B170" s="105">
        <v>495</v>
      </c>
      <c r="C170" s="129">
        <f t="shared" si="4"/>
        <v>1.4186696464069875</v>
      </c>
      <c r="D170" s="128">
        <f t="shared" si="5"/>
        <v>0.19073389847330102</v>
      </c>
    </row>
    <row r="171" spans="1:4" x14ac:dyDescent="0.2">
      <c r="A171" s="1">
        <v>167</v>
      </c>
      <c r="B171" s="105">
        <v>498</v>
      </c>
      <c r="C171" s="129">
        <f t="shared" si="4"/>
        <v>1.4184105474749997</v>
      </c>
      <c r="D171" s="128">
        <f t="shared" si="5"/>
        <v>0.19130938192726926</v>
      </c>
    </row>
    <row r="172" spans="1:4" x14ac:dyDescent="0.2">
      <c r="A172" s="1">
        <v>168</v>
      </c>
      <c r="B172" s="105">
        <v>501</v>
      </c>
      <c r="C172" s="129">
        <f t="shared" si="4"/>
        <v>1.4181583236948159</v>
      </c>
      <c r="D172" s="128">
        <f t="shared" si="5"/>
        <v>0.19188528343542116</v>
      </c>
    </row>
    <row r="173" spans="1:4" x14ac:dyDescent="0.2">
      <c r="A173" s="1">
        <v>169</v>
      </c>
      <c r="B173" s="105">
        <v>504</v>
      </c>
      <c r="C173" s="129">
        <f t="shared" si="4"/>
        <v>1.4179128009057682</v>
      </c>
      <c r="D173" s="128">
        <f t="shared" si="5"/>
        <v>0.19246159481314776</v>
      </c>
    </row>
    <row r="174" spans="1:4" x14ac:dyDescent="0.2">
      <c r="A174" s="1">
        <v>170</v>
      </c>
      <c r="B174" s="105">
        <v>507</v>
      </c>
      <c r="C174" s="129">
        <f t="shared" si="4"/>
        <v>1.417673800788513</v>
      </c>
      <c r="D174" s="128">
        <f t="shared" si="5"/>
        <v>0.19303830710908543</v>
      </c>
    </row>
    <row r="175" spans="1:4" x14ac:dyDescent="0.2">
      <c r="A175" s="1">
        <v>171</v>
      </c>
      <c r="B175" s="105">
        <v>510</v>
      </c>
      <c r="C175" s="129">
        <f t="shared" si="4"/>
        <v>1.4174411409345211</v>
      </c>
      <c r="D175" s="128">
        <f t="shared" si="5"/>
        <v>0.19361541061189652</v>
      </c>
    </row>
    <row r="176" spans="1:4" x14ac:dyDescent="0.2">
      <c r="A176" s="1">
        <v>172</v>
      </c>
      <c r="B176" s="105">
        <v>513</v>
      </c>
      <c r="C176" s="129">
        <f t="shared" si="4"/>
        <v>1.4172146349152916</v>
      </c>
      <c r="D176" s="128">
        <f t="shared" si="5"/>
        <v>0.19419289485704999</v>
      </c>
    </row>
    <row r="177" spans="1:4" x14ac:dyDescent="0.2">
      <c r="A177" s="1">
        <v>173</v>
      </c>
      <c r="B177" s="105">
        <v>516</v>
      </c>
      <c r="C177" s="129">
        <f t="shared" si="4"/>
        <v>1.4169940923512849</v>
      </c>
      <c r="D177" s="128">
        <f t="shared" si="5"/>
        <v>0.19477074863360144</v>
      </c>
    </row>
    <row r="178" spans="1:4" x14ac:dyDescent="0.2">
      <c r="A178" s="1">
        <v>174</v>
      </c>
      <c r="B178" s="105">
        <v>519</v>
      </c>
      <c r="C178" s="129">
        <f t="shared" si="4"/>
        <v>1.4167793189805802</v>
      </c>
      <c r="D178" s="128">
        <f t="shared" si="5"/>
        <v>0.19534895999097357</v>
      </c>
    </row>
    <row r="179" spans="1:4" x14ac:dyDescent="0.2">
      <c r="A179" s="1">
        <v>175</v>
      </c>
      <c r="B179" s="105">
        <v>522</v>
      </c>
      <c r="C179" s="129">
        <f t="shared" si="4"/>
        <v>1.4165701167272533</v>
      </c>
      <c r="D179" s="128">
        <f t="shared" si="5"/>
        <v>0.19592751624573584</v>
      </c>
    </row>
    <row r="180" spans="1:4" x14ac:dyDescent="0.2">
      <c r="A180" s="1">
        <v>176</v>
      </c>
      <c r="B180" s="105">
        <v>525</v>
      </c>
      <c r="C180" s="129">
        <f t="shared" si="4"/>
        <v>1.416366283769475</v>
      </c>
      <c r="D180" s="128">
        <f t="shared" si="5"/>
        <v>0.19650640398838431</v>
      </c>
    </row>
    <row r="181" spans="1:4" x14ac:dyDescent="0.2">
      <c r="A181" s="1">
        <v>177</v>
      </c>
      <c r="B181" s="105">
        <v>528</v>
      </c>
      <c r="C181" s="129">
        <f t="shared" si="4"/>
        <v>1.4161676146073321</v>
      </c>
      <c r="D181" s="128">
        <f t="shared" si="5"/>
        <v>0.19708560909012107</v>
      </c>
    </row>
    <row r="182" spans="1:4" x14ac:dyDescent="0.2">
      <c r="A182" s="1">
        <v>178</v>
      </c>
      <c r="B182" s="105">
        <v>531</v>
      </c>
      <c r="C182" s="129">
        <f t="shared" si="4"/>
        <v>1.4159739001303731</v>
      </c>
      <c r="D182" s="128">
        <f t="shared" si="5"/>
        <v>0.19766511670963377</v>
      </c>
    </row>
    <row r="183" spans="1:4" x14ac:dyDescent="0.2">
      <c r="A183" s="1">
        <v>179</v>
      </c>
      <c r="B183" s="105">
        <v>534</v>
      </c>
      <c r="C183" s="129">
        <f t="shared" si="4"/>
        <v>1.4157849276848684</v>
      </c>
      <c r="D183" s="128">
        <f t="shared" si="5"/>
        <v>0.19824491129987443</v>
      </c>
    </row>
    <row r="184" spans="1:4" x14ac:dyDescent="0.2">
      <c r="A184" s="1">
        <v>180</v>
      </c>
      <c r="B184" s="105">
        <v>537</v>
      </c>
      <c r="C184" s="129">
        <f t="shared" si="4"/>
        <v>1.4156004811407996</v>
      </c>
      <c r="D184" s="128">
        <f t="shared" si="5"/>
        <v>0.19882497661483861</v>
      </c>
    </row>
    <row r="185" spans="1:4" x14ac:dyDescent="0.2">
      <c r="A185" s="1">
        <v>181</v>
      </c>
      <c r="B185" s="105">
        <v>540</v>
      </c>
      <c r="C185" s="129">
        <f t="shared" si="4"/>
        <v>1.4154203409585668</v>
      </c>
      <c r="D185" s="128">
        <f t="shared" si="5"/>
        <v>0.19940529571634424</v>
      </c>
    </row>
    <row r="186" spans="1:4" x14ac:dyDescent="0.2">
      <c r="A186" s="1">
        <v>182</v>
      </c>
      <c r="B186" s="105">
        <v>543</v>
      </c>
      <c r="C186" s="129">
        <f t="shared" si="4"/>
        <v>1.4152442842554167</v>
      </c>
      <c r="D186" s="128">
        <f t="shared" si="5"/>
        <v>0.19998585098080995</v>
      </c>
    </row>
    <row r="187" spans="1:4" x14ac:dyDescent="0.2">
      <c r="A187" s="1">
        <v>183</v>
      </c>
      <c r="B187" s="105">
        <v>546</v>
      </c>
      <c r="C187" s="129">
        <f t="shared" si="4"/>
        <v>1.4150720848715943</v>
      </c>
      <c r="D187" s="128">
        <f t="shared" si="5"/>
        <v>0.20056662410603338</v>
      </c>
    </row>
    <row r="188" spans="1:4" x14ac:dyDescent="0.2">
      <c r="A188" s="1">
        <v>184</v>
      </c>
      <c r="B188" s="105">
        <v>549</v>
      </c>
      <c r="C188" s="129">
        <f t="shared" si="4"/>
        <v>1.4149035134362171</v>
      </c>
      <c r="D188" s="128">
        <f t="shared" si="5"/>
        <v>0.20114759611796956</v>
      </c>
    </row>
    <row r="189" spans="1:4" x14ac:dyDescent="0.2">
      <c r="A189" s="1">
        <v>185</v>
      </c>
      <c r="B189" s="105">
        <v>552</v>
      </c>
      <c r="C189" s="129">
        <f t="shared" si="4"/>
        <v>1.4147383374328677</v>
      </c>
      <c r="D189" s="128">
        <f t="shared" si="5"/>
        <v>0.20172874737750895</v>
      </c>
    </row>
    <row r="190" spans="1:4" x14ac:dyDescent="0.2">
      <c r="A190" s="1">
        <v>186</v>
      </c>
      <c r="B190" s="105">
        <v>555</v>
      </c>
      <c r="C190" s="129">
        <f t="shared" si="4"/>
        <v>1.4145763212649105</v>
      </c>
      <c r="D190" s="128">
        <f t="shared" si="5"/>
        <v>0.20231005758725468</v>
      </c>
    </row>
    <row r="191" spans="1:4" x14ac:dyDescent="0.2">
      <c r="A191" s="1">
        <v>187</v>
      </c>
      <c r="B191" s="105">
        <v>558</v>
      </c>
      <c r="C191" s="129">
        <f t="shared" si="4"/>
        <v>1.4144172263205304</v>
      </c>
      <c r="D191" s="128">
        <f t="shared" si="5"/>
        <v>0.20289150579830084</v>
      </c>
    </row>
    <row r="192" spans="1:4" x14ac:dyDescent="0.2">
      <c r="A192" s="1">
        <v>188</v>
      </c>
      <c r="B192" s="105">
        <v>561</v>
      </c>
      <c r="C192" s="129">
        <f t="shared" si="4"/>
        <v>1.4142608110374904</v>
      </c>
      <c r="D192" s="128">
        <f t="shared" si="5"/>
        <v>0.20347307041700924</v>
      </c>
    </row>
    <row r="193" spans="1:4" x14ac:dyDescent="0.2">
      <c r="A193" s="1">
        <v>189</v>
      </c>
      <c r="B193" s="105">
        <v>564</v>
      </c>
      <c r="C193" s="129">
        <f t="shared" si="4"/>
        <v>1.4141068309676146</v>
      </c>
      <c r="D193" s="128">
        <f t="shared" si="5"/>
        <v>0.20405472921178686</v>
      </c>
    </row>
    <row r="194" spans="1:4" x14ac:dyDescent="0.2">
      <c r="A194" s="1">
        <v>190</v>
      </c>
      <c r="B194" s="105">
        <v>567</v>
      </c>
      <c r="C194" s="129">
        <f t="shared" si="4"/>
        <v>1.4139550388409898</v>
      </c>
      <c r="D194" s="128">
        <f t="shared" si="5"/>
        <v>0.20463645931986296</v>
      </c>
    </row>
    <row r="195" spans="1:4" x14ac:dyDescent="0.2">
      <c r="A195" s="1">
        <v>191</v>
      </c>
      <c r="B195" s="105">
        <v>570</v>
      </c>
      <c r="C195" s="129">
        <f t="shared" si="4"/>
        <v>1.4138051846298902</v>
      </c>
      <c r="D195" s="128">
        <f t="shared" si="5"/>
        <v>0.20521823725406579</v>
      </c>
    </row>
    <row r="196" spans="1:4" x14ac:dyDescent="0.2">
      <c r="A196" s="1">
        <v>192</v>
      </c>
      <c r="B196" s="105">
        <v>573</v>
      </c>
      <c r="C196" s="129">
        <f t="shared" si="4"/>
        <v>1.4136570156124244</v>
      </c>
      <c r="D196" s="128">
        <f t="shared" si="5"/>
        <v>0.20580003890959875</v>
      </c>
    </row>
    <row r="197" spans="1:4" x14ac:dyDescent="0.2">
      <c r="A197" s="1">
        <v>193</v>
      </c>
      <c r="B197" s="105">
        <v>576</v>
      </c>
      <c r="C197" s="129">
        <f t="shared" si="4"/>
        <v>1.4135102764359007</v>
      </c>
      <c r="D197" s="128">
        <f t="shared" si="5"/>
        <v>0.20638183957081768</v>
      </c>
    </row>
    <row r="198" spans="1:4" x14ac:dyDescent="0.2">
      <c r="A198" s="1">
        <v>194</v>
      </c>
      <c r="B198" s="105">
        <v>579</v>
      </c>
      <c r="C198" s="129">
        <f t="shared" ref="C198:C261" si="6">-5.30286453E-19*B198^6 + 3.9819127E-15*B198^5 - 0.0000000000101173678*B198^4 + 0.000000010526242*B198^3 - 0.00000471801092*B198^2 + 0.000653398493*B198 + 1.47145132</f>
        <v>1.4133647091799197</v>
      </c>
      <c r="D198" s="128">
        <f t="shared" ref="D198:D261" si="7" xml:space="preserve"> -3.71860883E-22*B198^6 + 2.33655295E-16*B198^5 - 9.78327567E-13*B198^4 + 0.00000000132212729*B198^3 - 0.000000784489673*B198^2 + 0.000401100685*B198 + 0.0758489901</f>
        <v>0.20696361391800605</v>
      </c>
    </row>
    <row r="199" spans="1:4" x14ac:dyDescent="0.2">
      <c r="A199" s="1">
        <v>195</v>
      </c>
      <c r="B199" s="105">
        <v>582</v>
      </c>
      <c r="C199" s="129">
        <f t="shared" si="6"/>
        <v>1.4132200534191832</v>
      </c>
      <c r="D199" s="128">
        <f t="shared" si="7"/>
        <v>0.20754533603415198</v>
      </c>
    </row>
    <row r="200" spans="1:4" x14ac:dyDescent="0.2">
      <c r="A200" s="1">
        <v>196</v>
      </c>
      <c r="B200" s="105">
        <v>585</v>
      </c>
      <c r="C200" s="129">
        <f t="shared" si="6"/>
        <v>1.4130760462860272</v>
      </c>
      <c r="D200" s="128">
        <f t="shared" si="7"/>
        <v>0.20812697941172326</v>
      </c>
    </row>
    <row r="201" spans="1:4" x14ac:dyDescent="0.2">
      <c r="A201" s="1">
        <v>197</v>
      </c>
      <c r="B201" s="105">
        <v>588</v>
      </c>
      <c r="C201" s="129">
        <f t="shared" si="6"/>
        <v>1.4129324225326774</v>
      </c>
      <c r="D201" s="128">
        <f t="shared" si="7"/>
        <v>0.2087085169594432</v>
      </c>
    </row>
    <row r="202" spans="1:4" x14ac:dyDescent="0.2">
      <c r="A202" s="1">
        <v>198</v>
      </c>
      <c r="B202" s="105">
        <v>591</v>
      </c>
      <c r="C202" s="129">
        <f t="shared" si="6"/>
        <v>1.4127889145932249</v>
      </c>
      <c r="D202" s="128">
        <f t="shared" si="7"/>
        <v>0.20928992100906629</v>
      </c>
    </row>
    <row r="203" spans="1:4" x14ac:dyDescent="0.2">
      <c r="A203" s="1">
        <v>199</v>
      </c>
      <c r="B203" s="105">
        <v>594</v>
      </c>
      <c r="C203" s="129">
        <f t="shared" si="6"/>
        <v>1.4126452526453217</v>
      </c>
      <c r="D203" s="128">
        <f t="shared" si="7"/>
        <v>0.20987116332215333</v>
      </c>
    </row>
    <row r="204" spans="1:4" x14ac:dyDescent="0.2">
      <c r="A204" s="1">
        <v>200</v>
      </c>
      <c r="B204" s="105">
        <v>597</v>
      </c>
      <c r="C204" s="129">
        <f t="shared" si="6"/>
        <v>1.4125011646716046</v>
      </c>
      <c r="D204" s="128">
        <f t="shared" si="7"/>
        <v>0.21045221509684608</v>
      </c>
    </row>
    <row r="205" spans="1:4" x14ac:dyDescent="0.2">
      <c r="A205" s="1">
        <v>201</v>
      </c>
      <c r="B205" s="105">
        <v>600</v>
      </c>
      <c r="C205" s="129">
        <f t="shared" si="6"/>
        <v>1.412356376520832</v>
      </c>
      <c r="D205" s="128">
        <f t="shared" si="7"/>
        <v>0.21103304697464281</v>
      </c>
    </row>
    <row r="206" spans="1:4" x14ac:dyDescent="0.2">
      <c r="A206" s="1">
        <v>202</v>
      </c>
      <c r="B206" s="105">
        <v>603</v>
      </c>
      <c r="C206" s="129">
        <f t="shared" si="6"/>
        <v>1.4122106119687481</v>
      </c>
      <c r="D206" s="128">
        <f t="shared" si="7"/>
        <v>0.21161362904717218</v>
      </c>
    </row>
    <row r="207" spans="1:4" x14ac:dyDescent="0.2">
      <c r="A207" s="1">
        <v>203</v>
      </c>
      <c r="B207" s="105">
        <v>606</v>
      </c>
      <c r="C207" s="129">
        <f t="shared" si="6"/>
        <v>1.4120635927786696</v>
      </c>
      <c r="D207" s="128">
        <f t="shared" si="7"/>
        <v>0.21219393086296839</v>
      </c>
    </row>
    <row r="208" spans="1:4" x14ac:dyDescent="0.2">
      <c r="A208" s="1">
        <v>204</v>
      </c>
      <c r="B208" s="105">
        <v>609</v>
      </c>
      <c r="C208" s="129">
        <f t="shared" si="6"/>
        <v>1.4119150387617863</v>
      </c>
      <c r="D208" s="128">
        <f t="shared" si="7"/>
        <v>0.21277392143424478</v>
      </c>
    </row>
    <row r="209" spans="1:4" x14ac:dyDescent="0.2">
      <c r="A209" s="1">
        <v>205</v>
      </c>
      <c r="B209" s="105">
        <v>612</v>
      </c>
      <c r="C209" s="129">
        <f t="shared" si="6"/>
        <v>1.4117646678371958</v>
      </c>
      <c r="D209" s="128">
        <f t="shared" si="7"/>
        <v>0.21335356924366866</v>
      </c>
    </row>
    <row r="210" spans="1:4" x14ac:dyDescent="0.2">
      <c r="A210" s="1">
        <v>206</v>
      </c>
      <c r="B210" s="105">
        <v>615</v>
      </c>
      <c r="C210" s="129">
        <f t="shared" si="6"/>
        <v>1.4116121960916461</v>
      </c>
      <c r="D210" s="128">
        <f t="shared" si="7"/>
        <v>0.21393284225113418</v>
      </c>
    </row>
    <row r="211" spans="1:4" x14ac:dyDescent="0.2">
      <c r="A211" s="1">
        <v>207</v>
      </c>
      <c r="B211" s="105">
        <v>618</v>
      </c>
      <c r="C211" s="129">
        <f t="shared" si="6"/>
        <v>1.4114573378390123</v>
      </c>
      <c r="D211" s="128">
        <f t="shared" si="7"/>
        <v>0.21451170790053692</v>
      </c>
    </row>
    <row r="212" spans="1:4" x14ac:dyDescent="0.2">
      <c r="A212" s="1">
        <v>208</v>
      </c>
      <c r="B212" s="105">
        <v>621</v>
      </c>
      <c r="C212" s="129">
        <f t="shared" si="6"/>
        <v>1.4112998056794852</v>
      </c>
      <c r="D212" s="128">
        <f t="shared" si="7"/>
        <v>0.21509013312654696</v>
      </c>
    </row>
    <row r="213" spans="1:4" x14ac:dyDescent="0.2">
      <c r="A213" s="1">
        <v>209</v>
      </c>
      <c r="B213" s="105">
        <v>624</v>
      </c>
      <c r="C213" s="129">
        <f t="shared" si="6"/>
        <v>1.4111393105584888</v>
      </c>
      <c r="D213" s="128">
        <f t="shared" si="7"/>
        <v>0.21566808436138202</v>
      </c>
    </row>
    <row r="214" spans="1:4" x14ac:dyDescent="0.2">
      <c r="A214" s="1">
        <v>210</v>
      </c>
      <c r="B214" s="105">
        <v>627</v>
      </c>
      <c r="C214" s="129">
        <f t="shared" si="6"/>
        <v>1.4109755618253126</v>
      </c>
      <c r="D214" s="128">
        <f t="shared" si="7"/>
        <v>0.21624552754158088</v>
      </c>
    </row>
    <row r="215" spans="1:4" x14ac:dyDescent="0.2">
      <c r="A215" s="1">
        <v>211</v>
      </c>
      <c r="B215" s="105">
        <v>630</v>
      </c>
      <c r="C215" s="129">
        <f t="shared" si="6"/>
        <v>1.4108082672914728</v>
      </c>
      <c r="D215" s="128">
        <f t="shared" si="7"/>
        <v>0.21682242811477603</v>
      </c>
    </row>
    <row r="216" spans="1:4" x14ac:dyDescent="0.2">
      <c r="A216" s="1">
        <v>212</v>
      </c>
      <c r="B216" s="105">
        <v>633</v>
      </c>
      <c r="C216" s="129">
        <f t="shared" si="6"/>
        <v>1.4106371332887919</v>
      </c>
      <c r="D216" s="128">
        <f t="shared" si="7"/>
        <v>0.21739875104646639</v>
      </c>
    </row>
    <row r="217" spans="1:4" x14ac:dyDescent="0.2">
      <c r="A217" s="1">
        <v>213</v>
      </c>
      <c r="B217" s="105">
        <v>636</v>
      </c>
      <c r="C217" s="129">
        <f t="shared" si="6"/>
        <v>1.4104618647271949</v>
      </c>
      <c r="D217" s="128">
        <f t="shared" si="7"/>
        <v>0.21797446082678984</v>
      </c>
    </row>
    <row r="218" spans="1:4" x14ac:dyDescent="0.2">
      <c r="A218" s="1">
        <v>214</v>
      </c>
      <c r="B218" s="105">
        <v>639</v>
      </c>
      <c r="C218" s="129">
        <f t="shared" si="6"/>
        <v>1.4102821651522381</v>
      </c>
      <c r="D218" s="128">
        <f t="shared" si="7"/>
        <v>0.21854952147729584</v>
      </c>
    </row>
    <row r="219" spans="1:4" x14ac:dyDescent="0.2">
      <c r="A219" s="1">
        <v>215</v>
      </c>
      <c r="B219" s="105">
        <v>642</v>
      </c>
      <c r="C219" s="129">
        <f t="shared" si="6"/>
        <v>1.4100977368023493</v>
      </c>
      <c r="D219" s="128">
        <f t="shared" si="7"/>
        <v>0.2191238965577168</v>
      </c>
    </row>
    <row r="220" spans="1:4" x14ac:dyDescent="0.2">
      <c r="A220" s="1">
        <v>216</v>
      </c>
      <c r="B220" s="105">
        <v>645</v>
      </c>
      <c r="C220" s="129">
        <f t="shared" si="6"/>
        <v>1.409908280665795</v>
      </c>
      <c r="D220" s="128">
        <f t="shared" si="7"/>
        <v>0.21969754917274059</v>
      </c>
    </row>
    <row r="221" spans="1:4" x14ac:dyDescent="0.2">
      <c r="A221" s="1">
        <v>217</v>
      </c>
      <c r="B221" s="105">
        <v>648</v>
      </c>
      <c r="C221" s="129">
        <f t="shared" si="6"/>
        <v>1.4097134965373694</v>
      </c>
      <c r="D221" s="128">
        <f t="shared" si="7"/>
        <v>0.22027044197878232</v>
      </c>
    </row>
    <row r="222" spans="1:4" x14ac:dyDescent="0.2">
      <c r="A222" s="1">
        <v>218</v>
      </c>
      <c r="B222" s="105">
        <v>651</v>
      </c>
      <c r="C222" s="129">
        <f t="shared" si="6"/>
        <v>1.4095130830748017</v>
      </c>
      <c r="D222" s="128">
        <f t="shared" si="7"/>
        <v>0.22084253719075508</v>
      </c>
    </row>
    <row r="223" spans="1:4" x14ac:dyDescent="0.2">
      <c r="A223" s="1">
        <v>219</v>
      </c>
      <c r="B223" s="105">
        <v>654</v>
      </c>
      <c r="C223" s="129">
        <f t="shared" si="6"/>
        <v>1.4093067378548882</v>
      </c>
      <c r="D223" s="128">
        <f t="shared" si="7"/>
        <v>0.22141379658884236</v>
      </c>
    </row>
    <row r="224" spans="1:4" x14ac:dyDescent="0.2">
      <c r="A224" s="1">
        <v>220</v>
      </c>
      <c r="B224" s="105">
        <v>657</v>
      </c>
      <c r="C224" s="129">
        <f t="shared" si="6"/>
        <v>1.4090941574293441</v>
      </c>
      <c r="D224" s="128">
        <f t="shared" si="7"/>
        <v>0.22198418152526844</v>
      </c>
    </row>
    <row r="225" spans="1:4" x14ac:dyDescent="0.2">
      <c r="A225" s="1">
        <v>221</v>
      </c>
      <c r="B225" s="105">
        <v>660</v>
      </c>
      <c r="C225" s="129">
        <f t="shared" si="6"/>
        <v>1.4088750373803791</v>
      </c>
      <c r="D225" s="128">
        <f t="shared" si="7"/>
        <v>0.22255365293106949</v>
      </c>
    </row>
    <row r="226" spans="1:4" x14ac:dyDescent="0.2">
      <c r="A226" s="1">
        <v>222</v>
      </c>
      <c r="B226" s="105">
        <v>663</v>
      </c>
      <c r="C226" s="129">
        <f t="shared" si="6"/>
        <v>1.4086490723759941</v>
      </c>
      <c r="D226" s="128">
        <f t="shared" si="7"/>
        <v>0.22312217132286444</v>
      </c>
    </row>
    <row r="227" spans="1:4" x14ac:dyDescent="0.2">
      <c r="A227" s="1">
        <v>223</v>
      </c>
      <c r="B227" s="105">
        <v>666</v>
      </c>
      <c r="C227" s="129">
        <f t="shared" si="6"/>
        <v>1.4084159562249945</v>
      </c>
      <c r="D227" s="128">
        <f t="shared" si="7"/>
        <v>0.22368969680962519</v>
      </c>
    </row>
    <row r="228" spans="1:4" x14ac:dyDescent="0.2">
      <c r="A228" s="1">
        <v>224</v>
      </c>
      <c r="B228" s="105">
        <v>669</v>
      </c>
      <c r="C228" s="129">
        <f t="shared" si="6"/>
        <v>1.4081753819317351</v>
      </c>
      <c r="D228" s="128">
        <f t="shared" si="7"/>
        <v>0.22425618909944761</v>
      </c>
    </row>
    <row r="229" spans="1:4" x14ac:dyDescent="0.2">
      <c r="A229" s="1">
        <v>225</v>
      </c>
      <c r="B229" s="105">
        <v>672</v>
      </c>
      <c r="C229" s="129">
        <f t="shared" si="6"/>
        <v>1.4079270417505774</v>
      </c>
      <c r="D229" s="128">
        <f t="shared" si="7"/>
        <v>0.22482160750632096</v>
      </c>
    </row>
    <row r="230" spans="1:4" x14ac:dyDescent="0.2">
      <c r="A230" s="1">
        <v>226</v>
      </c>
      <c r="B230" s="105">
        <v>675</v>
      </c>
      <c r="C230" s="129">
        <f t="shared" si="6"/>
        <v>1.4076706272400727</v>
      </c>
      <c r="D230" s="128">
        <f t="shared" si="7"/>
        <v>0.22538591095689836</v>
      </c>
    </row>
    <row r="231" spans="1:4" x14ac:dyDescent="0.2">
      <c r="A231" s="1">
        <v>227</v>
      </c>
      <c r="B231" s="105">
        <v>678</v>
      </c>
      <c r="C231" s="129">
        <f t="shared" si="6"/>
        <v>1.4074058293168699</v>
      </c>
      <c r="D231" s="128">
        <f t="shared" si="7"/>
        <v>0.22594905799726617</v>
      </c>
    </row>
    <row r="232" spans="1:4" x14ac:dyDescent="0.2">
      <c r="A232" s="1">
        <v>228</v>
      </c>
      <c r="B232" s="105">
        <v>681</v>
      </c>
      <c r="C232" s="129">
        <f t="shared" si="6"/>
        <v>1.4071323383093357</v>
      </c>
      <c r="D232" s="128">
        <f t="shared" si="7"/>
        <v>0.22651100679971398</v>
      </c>
    </row>
    <row r="233" spans="1:4" x14ac:dyDescent="0.2">
      <c r="A233" s="1">
        <v>229</v>
      </c>
      <c r="B233" s="105">
        <v>684</v>
      </c>
      <c r="C233" s="129">
        <f t="shared" si="6"/>
        <v>1.4068498440109065</v>
      </c>
      <c r="D233" s="128">
        <f t="shared" si="7"/>
        <v>0.2270717151695037</v>
      </c>
    </row>
    <row r="234" spans="1:4" x14ac:dyDescent="0.2">
      <c r="A234" s="1">
        <v>230</v>
      </c>
      <c r="B234" s="105">
        <v>687</v>
      </c>
      <c r="C234" s="129">
        <f t="shared" si="6"/>
        <v>1.4065580357331555</v>
      </c>
      <c r="D234" s="128">
        <f t="shared" si="7"/>
        <v>0.22763114055163874</v>
      </c>
    </row>
    <row r="235" spans="1:4" x14ac:dyDescent="0.2">
      <c r="A235" s="1">
        <v>231</v>
      </c>
      <c r="B235" s="105">
        <v>690</v>
      </c>
      <c r="C235" s="129">
        <f t="shared" si="6"/>
        <v>1.4062566023585858</v>
      </c>
      <c r="D235" s="128">
        <f t="shared" si="7"/>
        <v>0.22818924003763319</v>
      </c>
    </row>
    <row r="236" spans="1:4" x14ac:dyDescent="0.2">
      <c r="A236" s="1">
        <v>232</v>
      </c>
      <c r="B236" s="105">
        <v>693</v>
      </c>
      <c r="C236" s="129">
        <f t="shared" si="6"/>
        <v>1.4059452323931421</v>
      </c>
      <c r="D236" s="128">
        <f t="shared" si="7"/>
        <v>0.22874597037228039</v>
      </c>
    </row>
    <row r="237" spans="1:4" x14ac:dyDescent="0.2">
      <c r="A237" s="1">
        <v>233</v>
      </c>
      <c r="B237" s="105">
        <v>696</v>
      </c>
      <c r="C237" s="129">
        <f t="shared" si="6"/>
        <v>1.4056236140184413</v>
      </c>
      <c r="D237" s="128">
        <f t="shared" si="7"/>
        <v>0.22930128796042148</v>
      </c>
    </row>
    <row r="238" spans="1:4" x14ac:dyDescent="0.2">
      <c r="A238" s="1">
        <v>234</v>
      </c>
      <c r="B238" s="105">
        <v>699</v>
      </c>
      <c r="C238" s="129">
        <f t="shared" si="6"/>
        <v>1.4052914351437364</v>
      </c>
      <c r="D238" s="128">
        <f t="shared" si="7"/>
        <v>0.22985514887371439</v>
      </c>
    </row>
    <row r="239" spans="1:4" x14ac:dyDescent="0.2">
      <c r="A239" s="1">
        <v>235</v>
      </c>
      <c r="B239" s="105">
        <v>702</v>
      </c>
      <c r="C239" s="129">
        <f t="shared" si="6"/>
        <v>1.4049483834575864</v>
      </c>
      <c r="D239" s="128">
        <f t="shared" si="7"/>
        <v>0.23040750885740113</v>
      </c>
    </row>
    <row r="240" spans="1:4" x14ac:dyDescent="0.2">
      <c r="A240" s="1">
        <v>236</v>
      </c>
      <c r="B240" s="105">
        <v>705</v>
      </c>
      <c r="C240" s="129">
        <f t="shared" si="6"/>
        <v>1.4045941464792608</v>
      </c>
      <c r="D240" s="128">
        <f t="shared" si="7"/>
        <v>0.23095832333707633</v>
      </c>
    </row>
    <row r="241" spans="1:4" x14ac:dyDescent="0.2">
      <c r="A241" s="1">
        <v>237</v>
      </c>
      <c r="B241" s="105">
        <v>708</v>
      </c>
      <c r="C241" s="129">
        <f t="shared" si="6"/>
        <v>1.4042284116098567</v>
      </c>
      <c r="D241" s="128">
        <f t="shared" si="7"/>
        <v>0.23150754742545526</v>
      </c>
    </row>
    <row r="242" spans="1:4" x14ac:dyDescent="0.2">
      <c r="A242" s="1">
        <v>238</v>
      </c>
      <c r="B242" s="105">
        <v>711</v>
      </c>
      <c r="C242" s="129">
        <f t="shared" si="6"/>
        <v>1.4038508661831437</v>
      </c>
      <c r="D242" s="128">
        <f t="shared" si="7"/>
        <v>0.23205513592914073</v>
      </c>
    </row>
    <row r="243" spans="1:4" x14ac:dyDescent="0.2">
      <c r="A243" s="1">
        <v>239</v>
      </c>
      <c r="B243" s="105">
        <v>714</v>
      </c>
      <c r="C243" s="129">
        <f t="shared" si="6"/>
        <v>1.4034611975161284</v>
      </c>
      <c r="D243" s="128">
        <f t="shared" si="7"/>
        <v>0.23260104335539156</v>
      </c>
    </row>
    <row r="244" spans="1:4" x14ac:dyDescent="0.2">
      <c r="A244" s="1">
        <v>240</v>
      </c>
      <c r="B244" s="105">
        <v>717</v>
      </c>
      <c r="C244" s="129">
        <f t="shared" si="6"/>
        <v>1.4030590929593387</v>
      </c>
      <c r="D244" s="128">
        <f t="shared" si="7"/>
        <v>0.23314522391888859</v>
      </c>
    </row>
    <row r="245" spans="1:4" x14ac:dyDescent="0.2">
      <c r="A245" s="1">
        <v>241</v>
      </c>
      <c r="B245" s="105">
        <v>720</v>
      </c>
      <c r="C245" s="129">
        <f t="shared" si="6"/>
        <v>1.4026442399468326</v>
      </c>
      <c r="D245" s="128">
        <f t="shared" si="7"/>
        <v>0.23368763154850253</v>
      </c>
    </row>
    <row r="246" spans="1:4" x14ac:dyDescent="0.2">
      <c r="A246" s="1">
        <v>242</v>
      </c>
      <c r="B246" s="105">
        <v>723</v>
      </c>
      <c r="C246" s="129">
        <f t="shared" si="6"/>
        <v>1.4022163260459279</v>
      </c>
      <c r="D246" s="128">
        <f t="shared" si="7"/>
        <v>0.23422821989406084</v>
      </c>
    </row>
    <row r="247" spans="1:4" x14ac:dyDescent="0.2">
      <c r="A247" s="1">
        <v>243</v>
      </c>
      <c r="B247" s="105">
        <v>726</v>
      </c>
      <c r="C247" s="129">
        <f t="shared" si="6"/>
        <v>1.4017750390066503</v>
      </c>
      <c r="D247" s="128">
        <f t="shared" si="7"/>
        <v>0.23476694233311379</v>
      </c>
    </row>
    <row r="248" spans="1:4" x14ac:dyDescent="0.2">
      <c r="A248" s="1">
        <v>244</v>
      </c>
      <c r="B248" s="105">
        <v>729</v>
      </c>
      <c r="C248" s="129">
        <f t="shared" si="6"/>
        <v>1.4013200668109094</v>
      </c>
      <c r="D248" s="128">
        <f t="shared" si="7"/>
        <v>0.23530375197770137</v>
      </c>
    </row>
    <row r="249" spans="1:4" x14ac:dyDescent="0.2">
      <c r="A249" s="1">
        <v>245</v>
      </c>
      <c r="B249" s="105">
        <v>732</v>
      </c>
      <c r="C249" s="129">
        <f t="shared" si="6"/>
        <v>1.4008510977213926</v>
      </c>
      <c r="D249" s="128">
        <f t="shared" si="7"/>
        <v>0.23583860168111953</v>
      </c>
    </row>
    <row r="250" spans="1:4" x14ac:dyDescent="0.2">
      <c r="A250" s="1">
        <v>246</v>
      </c>
      <c r="B250" s="105">
        <v>735</v>
      </c>
      <c r="C250" s="129">
        <f t="shared" si="6"/>
        <v>1.4003678203301777</v>
      </c>
      <c r="D250" s="128">
        <f t="shared" si="7"/>
        <v>0.23637144404468585</v>
      </c>
    </row>
    <row r="251" spans="1:4" x14ac:dyDescent="0.2">
      <c r="A251" s="1">
        <v>247</v>
      </c>
      <c r="B251" s="105">
        <v>738</v>
      </c>
      <c r="C251" s="129">
        <f t="shared" si="6"/>
        <v>1.3998699236070742</v>
      </c>
      <c r="D251" s="128">
        <f t="shared" si="7"/>
        <v>0.23690223142450595</v>
      </c>
    </row>
    <row r="252" spans="1:4" x14ac:dyDescent="0.2">
      <c r="A252" s="1">
        <v>248</v>
      </c>
      <c r="B252" s="105">
        <v>741</v>
      </c>
      <c r="C252" s="129">
        <f t="shared" si="6"/>
        <v>1.3993570969476812</v>
      </c>
      <c r="D252" s="128">
        <f t="shared" si="7"/>
        <v>0.23743091593823862</v>
      </c>
    </row>
    <row r="253" spans="1:4" x14ac:dyDescent="0.2">
      <c r="A253" s="1">
        <v>249</v>
      </c>
      <c r="B253" s="105">
        <v>744</v>
      </c>
      <c r="C253" s="129">
        <f t="shared" si="6"/>
        <v>1.3988290302211677</v>
      </c>
      <c r="D253" s="128">
        <f t="shared" si="7"/>
        <v>0.23795744947186159</v>
      </c>
    </row>
    <row r="254" spans="1:4" x14ac:dyDescent="0.2">
      <c r="A254" s="1">
        <v>250</v>
      </c>
      <c r="B254" s="105">
        <v>747</v>
      </c>
      <c r="C254" s="129">
        <f t="shared" si="6"/>
        <v>1.3982854138177763</v>
      </c>
      <c r="D254" s="128">
        <f t="shared" si="7"/>
        <v>0.23848178368643719</v>
      </c>
    </row>
    <row r="255" spans="1:4" x14ac:dyDescent="0.2">
      <c r="A255" s="1">
        <v>251</v>
      </c>
      <c r="B255" s="105">
        <v>750</v>
      </c>
      <c r="C255" s="129">
        <f t="shared" si="6"/>
        <v>1.3977259386960446</v>
      </c>
      <c r="D255" s="128">
        <f t="shared" si="7"/>
        <v>0.23900387002487627</v>
      </c>
    </row>
    <row r="256" spans="1:4" x14ac:dyDescent="0.2">
      <c r="A256" s="1">
        <v>252</v>
      </c>
      <c r="B256" s="105">
        <v>753</v>
      </c>
      <c r="C256" s="129">
        <f t="shared" si="6"/>
        <v>1.3971502964297571</v>
      </c>
      <c r="D256" s="128">
        <f t="shared" si="7"/>
        <v>0.23952365971870443</v>
      </c>
    </row>
    <row r="257" spans="1:4" x14ac:dyDescent="0.2">
      <c r="A257" s="1">
        <v>253</v>
      </c>
      <c r="B257" s="105">
        <v>756</v>
      </c>
      <c r="C257" s="129">
        <f t="shared" si="6"/>
        <v>1.3965581792546056</v>
      </c>
      <c r="D257" s="128">
        <f t="shared" si="7"/>
        <v>0.24004110379482585</v>
      </c>
    </row>
    <row r="258" spans="1:4" x14ac:dyDescent="0.2">
      <c r="A258" s="1">
        <v>254</v>
      </c>
      <c r="B258" s="105">
        <v>759</v>
      </c>
      <c r="C258" s="129">
        <f t="shared" si="6"/>
        <v>1.3959492801145834</v>
      </c>
      <c r="D258" s="128">
        <f t="shared" si="7"/>
        <v>0.24055615308228789</v>
      </c>
    </row>
    <row r="259" spans="1:4" x14ac:dyDescent="0.2">
      <c r="A259" s="1">
        <v>255</v>
      </c>
      <c r="B259" s="105">
        <v>762</v>
      </c>
      <c r="C259" s="129">
        <f t="shared" si="6"/>
        <v>1.3953232927080941</v>
      </c>
      <c r="D259" s="128">
        <f t="shared" si="7"/>
        <v>0.241068758219046</v>
      </c>
    </row>
    <row r="260" spans="1:4" x14ac:dyDescent="0.2">
      <c r="A260" s="1">
        <v>256</v>
      </c>
      <c r="B260" s="105">
        <v>765</v>
      </c>
      <c r="C260" s="129">
        <f t="shared" si="6"/>
        <v>1.3946799115337845</v>
      </c>
      <c r="D260" s="128">
        <f t="shared" si="7"/>
        <v>0.24157886965872682</v>
      </c>
    </row>
    <row r="261" spans="1:4" x14ac:dyDescent="0.2">
      <c r="A261" s="1">
        <v>257</v>
      </c>
      <c r="B261" s="105">
        <v>768</v>
      </c>
      <c r="C261" s="129">
        <f t="shared" si="6"/>
        <v>1.3940188319360993</v>
      </c>
      <c r="D261" s="128">
        <f t="shared" si="7"/>
        <v>0.24208643767739302</v>
      </c>
    </row>
    <row r="262" spans="1:4" x14ac:dyDescent="0.2">
      <c r="A262" s="1">
        <v>258</v>
      </c>
      <c r="B262" s="105">
        <v>771</v>
      </c>
      <c r="C262" s="129">
        <f t="shared" ref="C262:C325" si="8">-5.30286453E-19*B262^6 + 3.9819127E-15*B262^5 - 0.0000000000101173678*B262^4 + 0.000000010526242*B262^3 - 0.00000471801092*B262^2 + 0.000653398493*B262 + 1.47145132</f>
        <v>1.3933397501505567</v>
      </c>
      <c r="D262" s="128">
        <f t="shared" ref="D262:D295" si="9" xml:space="preserve"> -3.71860883E-22*B262^6 + 2.33655295E-16*B262^5 - 9.78327567E-13*B262^4 + 0.00000000132212729*B262^3 - 0.000000784489673*B262^2 + 0.000401100685*B262 + 0.0758489901</f>
        <v>0.2425914123803064</v>
      </c>
    </row>
    <row r="263" spans="1:4" x14ac:dyDescent="0.2">
      <c r="A263" s="1">
        <v>259</v>
      </c>
      <c r="B263" s="105">
        <v>774</v>
      </c>
      <c r="C263" s="129">
        <f t="shared" si="8"/>
        <v>1.3926423633487444</v>
      </c>
      <c r="D263" s="128">
        <f t="shared" si="9"/>
        <v>0.24309374370869163</v>
      </c>
    </row>
    <row r="264" spans="1:4" x14ac:dyDescent="0.2">
      <c r="A264" s="1">
        <v>260</v>
      </c>
      <c r="B264" s="105">
        <v>777</v>
      </c>
      <c r="C264" s="129">
        <f t="shared" si="8"/>
        <v>1.3919263696830426</v>
      </c>
      <c r="D264" s="128">
        <f t="shared" si="9"/>
        <v>0.24359338144649989</v>
      </c>
    </row>
    <row r="265" spans="1:4" x14ac:dyDescent="0.2">
      <c r="A265" s="1">
        <v>261</v>
      </c>
      <c r="B265" s="105">
        <v>780</v>
      </c>
      <c r="C265" s="129">
        <f t="shared" si="8"/>
        <v>1.3911914683310593</v>
      </c>
      <c r="D265" s="128">
        <f t="shared" si="9"/>
        <v>0.24409027522717125</v>
      </c>
    </row>
    <row r="266" spans="1:4" x14ac:dyDescent="0.2">
      <c r="A266" s="1">
        <v>262</v>
      </c>
      <c r="B266" s="105">
        <v>783</v>
      </c>
      <c r="C266" s="129">
        <f t="shared" si="8"/>
        <v>1.3904373595397979</v>
      </c>
      <c r="D266" s="128">
        <f t="shared" si="9"/>
        <v>0.24458437454039839</v>
      </c>
    </row>
    <row r="267" spans="1:4" x14ac:dyDescent="0.2">
      <c r="A267" s="1">
        <v>263</v>
      </c>
      <c r="B267" s="105">
        <v>786</v>
      </c>
      <c r="C267" s="129">
        <f t="shared" si="8"/>
        <v>1.3896637446695417</v>
      </c>
      <c r="D267" s="128">
        <f t="shared" si="9"/>
        <v>0.24507562873888877</v>
      </c>
    </row>
    <row r="268" spans="1:4" x14ac:dyDescent="0.2">
      <c r="A268" s="1">
        <v>264</v>
      </c>
      <c r="B268" s="105">
        <v>789</v>
      </c>
      <c r="C268" s="129">
        <f t="shared" si="8"/>
        <v>1.3888703262374518</v>
      </c>
      <c r="D268" s="128">
        <f t="shared" si="9"/>
        <v>0.24556398704512744</v>
      </c>
    </row>
    <row r="269" spans="1:4" x14ac:dyDescent="0.2">
      <c r="A269" s="1">
        <v>265</v>
      </c>
      <c r="B269" s="105">
        <v>792</v>
      </c>
      <c r="C269" s="129">
        <f t="shared" si="8"/>
        <v>1.3880568079609057</v>
      </c>
      <c r="D269" s="128">
        <f t="shared" si="9"/>
        <v>0.24604939855813945</v>
      </c>
    </row>
    <row r="270" spans="1:4" x14ac:dyDescent="0.2">
      <c r="A270" s="1">
        <v>266</v>
      </c>
      <c r="B270" s="105">
        <v>795</v>
      </c>
      <c r="C270" s="129">
        <f t="shared" si="8"/>
        <v>1.3872228948005394</v>
      </c>
      <c r="D270" s="128">
        <f t="shared" si="9"/>
        <v>0.24653181226025161</v>
      </c>
    </row>
    <row r="271" spans="1:4" x14ac:dyDescent="0.2">
      <c r="A271" s="1">
        <v>267</v>
      </c>
      <c r="B271" s="105">
        <v>798</v>
      </c>
      <c r="C271" s="129">
        <f t="shared" si="8"/>
        <v>1.3863682930030174</v>
      </c>
      <c r="D271" s="128">
        <f t="shared" si="9"/>
        <v>0.24701117702385528</v>
      </c>
    </row>
    <row r="272" spans="1:4" x14ac:dyDescent="0.2">
      <c r="A272" s="1">
        <v>268</v>
      </c>
      <c r="B272" s="105">
        <v>801</v>
      </c>
      <c r="C272" s="129">
        <f t="shared" si="8"/>
        <v>1.385492710143533</v>
      </c>
      <c r="D272" s="128">
        <f t="shared" si="9"/>
        <v>0.24748744161816699</v>
      </c>
    </row>
    <row r="273" spans="1:4" x14ac:dyDescent="0.2">
      <c r="A273" s="1">
        <v>269</v>
      </c>
      <c r="B273" s="105">
        <v>804</v>
      </c>
      <c r="C273" s="129">
        <f t="shared" si="8"/>
        <v>1.3845958551680111</v>
      </c>
      <c r="D273" s="128">
        <f t="shared" si="9"/>
        <v>0.24796055471599082</v>
      </c>
    </row>
    <row r="274" spans="1:4" x14ac:dyDescent="0.2">
      <c r="A274" s="1">
        <v>270</v>
      </c>
      <c r="B274" s="105">
        <v>807</v>
      </c>
      <c r="C274" s="129">
        <f t="shared" si="8"/>
        <v>1.3836774384350559</v>
      </c>
      <c r="D274" s="128">
        <f t="shared" si="9"/>
        <v>0.24843046490047965</v>
      </c>
    </row>
    <row r="275" spans="1:4" x14ac:dyDescent="0.2">
      <c r="A275" s="1">
        <v>271</v>
      </c>
      <c r="B275" s="105">
        <v>810</v>
      </c>
      <c r="C275" s="129">
        <f t="shared" si="8"/>
        <v>1.3827371717575976</v>
      </c>
      <c r="D275" s="128">
        <f t="shared" si="9"/>
        <v>0.24889712067189623</v>
      </c>
    </row>
    <row r="276" spans="1:4" x14ac:dyDescent="0.2">
      <c r="A276" s="1">
        <v>272</v>
      </c>
      <c r="B276" s="105">
        <v>813</v>
      </c>
      <c r="C276" s="129">
        <f t="shared" si="8"/>
        <v>1.3817747684442814</v>
      </c>
      <c r="D276" s="128">
        <f t="shared" si="9"/>
        <v>0.24936047045437398</v>
      </c>
    </row>
    <row r="277" spans="1:4" x14ac:dyDescent="0.2">
      <c r="A277" s="1">
        <v>273</v>
      </c>
      <c r="B277" s="105">
        <v>816</v>
      </c>
      <c r="C277" s="129">
        <f t="shared" si="8"/>
        <v>1.3807899433405584</v>
      </c>
      <c r="D277" s="128">
        <f t="shared" si="9"/>
        <v>0.24982046260267821</v>
      </c>
    </row>
    <row r="278" spans="1:4" x14ac:dyDescent="0.2">
      <c r="A278" s="1">
        <v>274</v>
      </c>
      <c r="B278" s="105">
        <v>819</v>
      </c>
      <c r="C278" s="129">
        <f t="shared" si="8"/>
        <v>1.3797824128695177</v>
      </c>
      <c r="D278" s="128">
        <f t="shared" si="9"/>
        <v>0.25027704540896634</v>
      </c>
    </row>
    <row r="279" spans="1:4" x14ac:dyDescent="0.2">
      <c r="A279" s="1">
        <v>275</v>
      </c>
      <c r="B279" s="105">
        <v>822</v>
      </c>
      <c r="C279" s="129">
        <f t="shared" si="8"/>
        <v>1.3787518950724227</v>
      </c>
      <c r="D279" s="128">
        <f t="shared" si="9"/>
        <v>0.25073016710954843</v>
      </c>
    </row>
    <row r="280" spans="1:4" x14ac:dyDescent="0.2">
      <c r="A280" s="1">
        <v>276</v>
      </c>
      <c r="B280" s="105">
        <v>825</v>
      </c>
      <c r="C280" s="129">
        <f t="shared" si="8"/>
        <v>1.3776981096489842</v>
      </c>
      <c r="D280" s="128">
        <f t="shared" si="9"/>
        <v>0.25117977589164747</v>
      </c>
    </row>
    <row r="281" spans="1:4" x14ac:dyDescent="0.2">
      <c r="A281" s="1">
        <v>277</v>
      </c>
      <c r="B281" s="105">
        <v>828</v>
      </c>
      <c r="C281" s="129">
        <f t="shared" si="8"/>
        <v>1.3766207779973398</v>
      </c>
      <c r="D281" s="128">
        <f t="shared" si="9"/>
        <v>0.25162581990015898</v>
      </c>
    </row>
    <row r="282" spans="1:4" x14ac:dyDescent="0.2">
      <c r="A282" s="1">
        <v>278</v>
      </c>
      <c r="B282" s="105">
        <v>831</v>
      </c>
      <c r="C282" s="129">
        <f t="shared" si="8"/>
        <v>1.3755196232537683</v>
      </c>
      <c r="D282" s="128">
        <f t="shared" si="9"/>
        <v>0.25206824724441174</v>
      </c>
    </row>
    <row r="283" spans="1:4" x14ac:dyDescent="0.2">
      <c r="A283" s="1">
        <v>279</v>
      </c>
      <c r="B283" s="105">
        <v>834</v>
      </c>
      <c r="C283" s="129">
        <f t="shared" si="8"/>
        <v>1.3743943703321209</v>
      </c>
      <c r="D283" s="128">
        <f t="shared" si="9"/>
        <v>0.2525070060049262</v>
      </c>
    </row>
    <row r="284" spans="1:4" x14ac:dyDescent="0.2">
      <c r="A284" s="1">
        <v>280</v>
      </c>
      <c r="B284" s="105">
        <v>837</v>
      </c>
      <c r="C284" s="129">
        <f t="shared" si="8"/>
        <v>1.3732447459629717</v>
      </c>
      <c r="D284" s="128">
        <f t="shared" si="9"/>
        <v>0.25294204424017491</v>
      </c>
    </row>
    <row r="285" spans="1:4" x14ac:dyDescent="0.2">
      <c r="A285" s="1">
        <v>281</v>
      </c>
      <c r="B285" s="105">
        <v>840</v>
      </c>
      <c r="C285" s="129">
        <f t="shared" si="8"/>
        <v>1.37207047873249</v>
      </c>
      <c r="D285" s="128">
        <f t="shared" si="9"/>
        <v>0.25337330999334101</v>
      </c>
    </row>
    <row r="286" spans="1:4" x14ac:dyDescent="0.2">
      <c r="A286" s="1">
        <v>282</v>
      </c>
      <c r="B286" s="105">
        <v>843</v>
      </c>
      <c r="C286" s="129">
        <f t="shared" si="8"/>
        <v>1.3708712991210406</v>
      </c>
      <c r="D286" s="128">
        <f t="shared" si="9"/>
        <v>0.25380075129907781</v>
      </c>
    </row>
    <row r="287" spans="1:4" x14ac:dyDescent="0.2">
      <c r="A287" s="1">
        <v>283</v>
      </c>
      <c r="B287" s="105">
        <v>846</v>
      </c>
      <c r="C287" s="129">
        <f t="shared" si="8"/>
        <v>1.3696469395414996</v>
      </c>
      <c r="D287" s="128">
        <f t="shared" si="9"/>
        <v>0.25422431619026736</v>
      </c>
    </row>
    <row r="288" spans="1:4" x14ac:dyDescent="0.2">
      <c r="A288" s="1">
        <v>284</v>
      </c>
      <c r="B288" s="105">
        <v>849</v>
      </c>
      <c r="C288" s="129">
        <f t="shared" si="8"/>
        <v>1.3683971343772887</v>
      </c>
      <c r="D288" s="128">
        <f t="shared" si="9"/>
        <v>0.25464395270477913</v>
      </c>
    </row>
    <row r="289" spans="1:4" x14ac:dyDescent="0.2">
      <c r="A289" s="1">
        <v>285</v>
      </c>
      <c r="B289" s="105">
        <v>852</v>
      </c>
      <c r="C289" s="129">
        <f t="shared" si="8"/>
        <v>1.3671216200201464</v>
      </c>
      <c r="D289" s="128">
        <f t="shared" si="9"/>
        <v>0.2550596088922284</v>
      </c>
    </row>
    <row r="290" spans="1:4" x14ac:dyDescent="0.2">
      <c r="A290" s="1">
        <v>286</v>
      </c>
      <c r="B290" s="105">
        <v>855</v>
      </c>
      <c r="C290" s="129">
        <f t="shared" si="8"/>
        <v>1.3658201349076005</v>
      </c>
      <c r="D290" s="128">
        <f t="shared" si="9"/>
        <v>0.25547123282073453</v>
      </c>
    </row>
    <row r="291" spans="1:4" x14ac:dyDescent="0.2">
      <c r="A291" s="1">
        <v>287</v>
      </c>
      <c r="B291" s="105">
        <v>858</v>
      </c>
      <c r="C291" s="129">
        <f t="shared" si="8"/>
        <v>1.3644924195601746</v>
      </c>
      <c r="D291" s="128">
        <f t="shared" si="9"/>
        <v>0.2558787725836793</v>
      </c>
    </row>
    <row r="292" spans="1:4" x14ac:dyDescent="0.2">
      <c r="A292" s="1">
        <v>288</v>
      </c>
      <c r="B292" s="105">
        <v>861</v>
      </c>
      <c r="C292" s="129">
        <f t="shared" si="8"/>
        <v>1.3631382166183179</v>
      </c>
      <c r="D292" s="128">
        <f t="shared" si="9"/>
        <v>0.25628217630646405</v>
      </c>
    </row>
    <row r="293" spans="1:4" x14ac:dyDescent="0.2">
      <c r="A293" s="1">
        <v>289</v>
      </c>
      <c r="B293" s="105">
        <v>864</v>
      </c>
      <c r="C293" s="129">
        <f t="shared" si="8"/>
        <v>1.361757270879048</v>
      </c>
      <c r="D293" s="128">
        <f t="shared" si="9"/>
        <v>0.25668139215326857</v>
      </c>
    </row>
    <row r="294" spans="1:4" x14ac:dyDescent="0.2">
      <c r="A294" s="1">
        <v>290</v>
      </c>
      <c r="B294" s="105">
        <v>867</v>
      </c>
      <c r="C294" s="129">
        <f t="shared" si="8"/>
        <v>1.3603493293323266</v>
      </c>
      <c r="D294" s="128">
        <f t="shared" si="9"/>
        <v>0.25707636833380687</v>
      </c>
    </row>
    <row r="295" spans="1:4" x14ac:dyDescent="0.2">
      <c r="A295" s="1">
        <v>291</v>
      </c>
      <c r="B295" s="105">
        <v>870</v>
      </c>
      <c r="C295" s="129">
        <f t="shared" si="8"/>
        <v>1.358914141197137</v>
      </c>
      <c r="D295" s="128">
        <f t="shared" si="9"/>
        <v>0.25746705311008605</v>
      </c>
    </row>
    <row r="296" spans="1:4" x14ac:dyDescent="0.2">
      <c r="A296" s="1">
        <v>292</v>
      </c>
      <c r="B296" s="105">
        <v>873</v>
      </c>
      <c r="C296" s="129">
        <f t="shared" si="8"/>
        <v>1.357451457957314</v>
      </c>
      <c r="D296" s="128">
        <f t="shared" ref="D296:D359" si="10" xml:space="preserve"> -3.71860883E-22*B296^6 + 2.33655295E-16*B296^5 - 9.78327567E-13*B296^4 + 0.00000000132212729*B296^3 - 0.000000784489673*B296^2 + 0.000401100685*B296 + 0.0758489901</f>
        <v>0.25785339480316283</v>
      </c>
    </row>
    <row r="297" spans="1:4" x14ac:dyDescent="0.2">
      <c r="A297" s="1">
        <v>293</v>
      </c>
      <c r="B297" s="105">
        <v>876</v>
      </c>
      <c r="C297" s="129">
        <f t="shared" si="8"/>
        <v>1.3559610333970613</v>
      </c>
      <c r="D297" s="128">
        <f t="shared" si="10"/>
        <v>0.25823534179989949</v>
      </c>
    </row>
    <row r="298" spans="1:4" x14ac:dyDescent="0.2">
      <c r="A298" s="1">
        <v>294</v>
      </c>
      <c r="B298" s="105">
        <v>879</v>
      </c>
      <c r="C298" s="129">
        <f t="shared" si="8"/>
        <v>1.354442623636223</v>
      </c>
      <c r="D298" s="128">
        <f t="shared" si="10"/>
        <v>0.2586128425597225</v>
      </c>
    </row>
    <row r="299" spans="1:4" x14ac:dyDescent="0.2">
      <c r="A299" s="1">
        <v>295</v>
      </c>
      <c r="B299" s="105">
        <v>882</v>
      </c>
      <c r="C299" s="129">
        <f t="shared" si="8"/>
        <v>1.3528959871652468</v>
      </c>
      <c r="D299" s="128">
        <f t="shared" si="10"/>
        <v>0.258985845621377</v>
      </c>
    </row>
    <row r="300" spans="1:4" x14ac:dyDescent="0.2">
      <c r="A300" s="1">
        <v>296</v>
      </c>
      <c r="B300" s="105">
        <v>885</v>
      </c>
      <c r="C300" s="129">
        <f t="shared" si="8"/>
        <v>1.3513208848798883</v>
      </c>
      <c r="D300" s="128">
        <f t="shared" si="10"/>
        <v>0.25935429960968437</v>
      </c>
    </row>
    <row r="301" spans="1:4" x14ac:dyDescent="0.2">
      <c r="A301" s="1">
        <v>297</v>
      </c>
      <c r="B301" s="105">
        <v>888</v>
      </c>
      <c r="C301" s="129">
        <f t="shared" si="8"/>
        <v>1.3497170801156417</v>
      </c>
      <c r="D301" s="128">
        <f t="shared" si="10"/>
        <v>0.25971815324229808</v>
      </c>
    </row>
    <row r="302" spans="1:4" x14ac:dyDescent="0.2">
      <c r="A302" s="1">
        <v>298</v>
      </c>
      <c r="B302" s="105">
        <v>891</v>
      </c>
      <c r="C302" s="129">
        <f t="shared" si="8"/>
        <v>1.3480843386818631</v>
      </c>
      <c r="D302" s="128">
        <f t="shared" si="10"/>
        <v>0.26007735533645943</v>
      </c>
    </row>
    <row r="303" spans="1:4" x14ac:dyDescent="0.2">
      <c r="A303" s="1">
        <v>299</v>
      </c>
      <c r="B303" s="105">
        <v>894</v>
      </c>
      <c r="C303" s="129">
        <f t="shared" si="8"/>
        <v>1.3464224288956519</v>
      </c>
      <c r="D303" s="128">
        <f t="shared" si="10"/>
        <v>0.26043185481575315</v>
      </c>
    </row>
    <row r="304" spans="1:4" x14ac:dyDescent="0.2">
      <c r="A304" s="1">
        <v>300</v>
      </c>
      <c r="B304" s="105">
        <v>897</v>
      </c>
      <c r="C304" s="129">
        <f t="shared" si="8"/>
        <v>1.344731121615423</v>
      </c>
      <c r="D304" s="128">
        <f t="shared" si="10"/>
        <v>0.26078160071686302</v>
      </c>
    </row>
    <row r="305" spans="1:4" x14ac:dyDescent="0.2">
      <c r="A305" s="1">
        <v>301</v>
      </c>
      <c r="B305" s="105">
        <v>900</v>
      </c>
      <c r="C305" s="129">
        <f t="shared" si="8"/>
        <v>1.3430101902742271</v>
      </c>
      <c r="D305" s="128">
        <f t="shared" si="10"/>
        <v>0.26112654219632764</v>
      </c>
    </row>
    <row r="306" spans="1:4" x14ac:dyDescent="0.2">
      <c r="A306" s="1">
        <v>302</v>
      </c>
      <c r="B306" s="105">
        <v>903</v>
      </c>
      <c r="C306" s="129">
        <f t="shared" si="8"/>
        <v>1.3412594109127676</v>
      </c>
      <c r="D306" s="128">
        <f t="shared" si="10"/>
        <v>0.2614666285372948</v>
      </c>
    </row>
    <row r="307" spans="1:4" x14ac:dyDescent="0.2">
      <c r="A307" s="1">
        <v>303</v>
      </c>
      <c r="B307" s="105">
        <v>906</v>
      </c>
      <c r="C307" s="129">
        <f t="shared" si="8"/>
        <v>1.3394785622121619</v>
      </c>
      <c r="D307" s="128">
        <f t="shared" si="10"/>
        <v>0.26180180915627715</v>
      </c>
    </row>
    <row r="308" spans="1:4" x14ac:dyDescent="0.2">
      <c r="A308" s="1">
        <v>304</v>
      </c>
      <c r="B308" s="105">
        <v>909</v>
      </c>
      <c r="C308" s="129">
        <f t="shared" si="8"/>
        <v>1.3376674255264049</v>
      </c>
      <c r="D308" s="128">
        <f t="shared" si="10"/>
        <v>0.26213203360990595</v>
      </c>
    </row>
    <row r="309" spans="1:4" x14ac:dyDescent="0.2">
      <c r="A309" s="1">
        <v>305</v>
      </c>
      <c r="B309" s="105">
        <v>912</v>
      </c>
      <c r="C309" s="129">
        <f t="shared" si="8"/>
        <v>1.3358257849145669</v>
      </c>
      <c r="D309" s="128">
        <f t="shared" si="10"/>
        <v>0.26245725160168715</v>
      </c>
    </row>
    <row r="310" spans="1:4" x14ac:dyDescent="0.2">
      <c r="A310" s="1">
        <v>306</v>
      </c>
      <c r="B310" s="105">
        <v>915</v>
      </c>
      <c r="C310" s="129">
        <f t="shared" si="8"/>
        <v>1.3339534271727125</v>
      </c>
      <c r="D310" s="128">
        <f t="shared" si="10"/>
        <v>0.26277741298875401</v>
      </c>
    </row>
    <row r="311" spans="1:4" x14ac:dyDescent="0.2">
      <c r="A311" s="1">
        <v>307</v>
      </c>
      <c r="B311" s="105">
        <v>918</v>
      </c>
      <c r="C311" s="129">
        <f t="shared" si="8"/>
        <v>1.3320501418655342</v>
      </c>
      <c r="D311" s="128">
        <f t="shared" si="10"/>
        <v>0.26309246778862205</v>
      </c>
    </row>
    <row r="312" spans="1:4" x14ac:dyDescent="0.2">
      <c r="A312" s="1">
        <v>308</v>
      </c>
      <c r="B312" s="105">
        <v>921</v>
      </c>
      <c r="C312" s="129">
        <f t="shared" si="8"/>
        <v>1.3301157213577071</v>
      </c>
      <c r="D312" s="128">
        <f t="shared" si="10"/>
        <v>0.26340236618594387</v>
      </c>
    </row>
    <row r="313" spans="1:4" x14ac:dyDescent="0.2">
      <c r="A313" s="1">
        <v>309</v>
      </c>
      <c r="B313" s="105">
        <v>924</v>
      </c>
      <c r="C313" s="129">
        <f t="shared" si="8"/>
        <v>1.3281499608449805</v>
      </c>
      <c r="D313" s="128">
        <f t="shared" si="10"/>
        <v>0.26370705853926113</v>
      </c>
    </row>
    <row r="314" spans="1:4" x14ac:dyDescent="0.2">
      <c r="A314" s="1">
        <v>310</v>
      </c>
      <c r="B314" s="105">
        <v>927</v>
      </c>
      <c r="C314" s="129">
        <f t="shared" si="8"/>
        <v>1.3261526583849708</v>
      </c>
      <c r="D314" s="128">
        <f t="shared" si="10"/>
        <v>0.26400649538775933</v>
      </c>
    </row>
    <row r="315" spans="1:4" x14ac:dyDescent="0.2">
      <c r="A315" s="1">
        <v>311</v>
      </c>
      <c r="B315" s="105">
        <v>930</v>
      </c>
      <c r="C315" s="129">
        <f t="shared" si="8"/>
        <v>1.324123614927692</v>
      </c>
      <c r="D315" s="128">
        <f t="shared" si="10"/>
        <v>0.26430062745802124</v>
      </c>
    </row>
    <row r="316" spans="1:4" x14ac:dyDescent="0.2">
      <c r="A316" s="1">
        <v>312</v>
      </c>
      <c r="B316" s="105">
        <v>933</v>
      </c>
      <c r="C316" s="129">
        <f t="shared" si="8"/>
        <v>1.3220626343457966</v>
      </c>
      <c r="D316" s="128">
        <f t="shared" si="10"/>
        <v>0.26458940567077915</v>
      </c>
    </row>
    <row r="317" spans="1:4" x14ac:dyDescent="0.2">
      <c r="A317" s="1">
        <v>313</v>
      </c>
      <c r="B317" s="105">
        <v>936</v>
      </c>
      <c r="C317" s="129">
        <f t="shared" si="8"/>
        <v>1.3199695234645441</v>
      </c>
      <c r="D317" s="128">
        <f t="shared" si="10"/>
        <v>0.26487278114766888</v>
      </c>
    </row>
    <row r="318" spans="1:4" x14ac:dyDescent="0.2">
      <c r="A318" s="1">
        <v>314</v>
      </c>
      <c r="B318" s="105">
        <v>939</v>
      </c>
      <c r="C318" s="129">
        <f t="shared" si="8"/>
        <v>1.3178440920914896</v>
      </c>
      <c r="D318" s="128">
        <f t="shared" si="10"/>
        <v>0.26515070521798151</v>
      </c>
    </row>
    <row r="319" spans="1:4" x14ac:dyDescent="0.2">
      <c r="A319" s="1">
        <v>315</v>
      </c>
      <c r="B319" s="105">
        <v>942</v>
      </c>
      <c r="C319" s="129">
        <f t="shared" si="8"/>
        <v>1.3156861530459016</v>
      </c>
      <c r="D319" s="128">
        <f t="shared" si="10"/>
        <v>0.26542312942541774</v>
      </c>
    </row>
    <row r="320" spans="1:4" x14ac:dyDescent="0.2">
      <c r="A320" s="1">
        <v>316</v>
      </c>
      <c r="B320" s="105">
        <v>945</v>
      </c>
      <c r="C320" s="129">
        <f t="shared" si="8"/>
        <v>1.3134955221878779</v>
      </c>
      <c r="D320" s="128">
        <f t="shared" si="10"/>
        <v>0.26569000553483757</v>
      </c>
    </row>
    <row r="321" spans="1:4" x14ac:dyDescent="0.2">
      <c r="A321" s="1">
        <v>317</v>
      </c>
      <c r="B321" s="105">
        <v>948</v>
      </c>
      <c r="C321" s="129">
        <f t="shared" si="8"/>
        <v>1.311272018447222</v>
      </c>
      <c r="D321" s="128">
        <f t="shared" si="10"/>
        <v>0.26595128553901531</v>
      </c>
    </row>
    <row r="322" spans="1:4" x14ac:dyDescent="0.2">
      <c r="A322" s="1">
        <v>318</v>
      </c>
      <c r="B322" s="105">
        <v>951</v>
      </c>
      <c r="C322" s="129">
        <f t="shared" si="8"/>
        <v>1.3090154638519973</v>
      </c>
      <c r="D322" s="128">
        <f t="shared" si="10"/>
        <v>0.26620692166538967</v>
      </c>
    </row>
    <row r="323" spans="1:4" x14ac:dyDescent="0.2">
      <c r="A323" s="1">
        <v>319</v>
      </c>
      <c r="B323" s="105">
        <v>954</v>
      </c>
      <c r="C323" s="129">
        <f t="shared" si="8"/>
        <v>1.3067256835568375</v>
      </c>
      <c r="D323" s="128">
        <f t="shared" si="10"/>
        <v>0.26645686638281618</v>
      </c>
    </row>
    <row r="324" spans="1:4" x14ac:dyDescent="0.2">
      <c r="A324" s="1">
        <v>320</v>
      </c>
      <c r="B324" s="105">
        <v>957</v>
      </c>
      <c r="C324" s="129">
        <f t="shared" si="8"/>
        <v>1.3044025058709625</v>
      </c>
      <c r="D324" s="128">
        <f t="shared" si="10"/>
        <v>0.2667010724083192</v>
      </c>
    </row>
    <row r="325" spans="1:4" x14ac:dyDescent="0.2">
      <c r="A325" s="1">
        <v>321</v>
      </c>
      <c r="B325" s="105">
        <v>960</v>
      </c>
      <c r="C325" s="129">
        <f t="shared" si="8"/>
        <v>1.3020457622859198</v>
      </c>
      <c r="D325" s="128">
        <f t="shared" si="10"/>
        <v>0.26693949271384293</v>
      </c>
    </row>
    <row r="326" spans="1:4" x14ac:dyDescent="0.2">
      <c r="A326" s="1">
        <v>322</v>
      </c>
      <c r="B326" s="105">
        <v>963</v>
      </c>
      <c r="C326" s="129">
        <f t="shared" ref="C326:C389" si="11">-5.30286453E-19*B326^6 + 3.9819127E-15*B326^5 - 0.0000000000101173678*B326^4 + 0.000000010526242*B326^3 - 0.00000471801092*B326^2 + 0.000653398493*B326 + 1.47145132</f>
        <v>1.2996552875030414</v>
      </c>
      <c r="D326" s="128">
        <f t="shared" si="10"/>
        <v>0.26717208053300201</v>
      </c>
    </row>
    <row r="327" spans="1:4" x14ac:dyDescent="0.2">
      <c r="A327" s="1">
        <v>323</v>
      </c>
      <c r="B327" s="105">
        <v>966</v>
      </c>
      <c r="C327" s="129">
        <f t="shared" si="11"/>
        <v>1.2972309194606333</v>
      </c>
      <c r="D327" s="128">
        <f t="shared" si="10"/>
        <v>0.26739878936783401</v>
      </c>
    </row>
    <row r="328" spans="1:4" x14ac:dyDescent="0.2">
      <c r="A328" s="1">
        <v>324</v>
      </c>
      <c r="B328" s="105">
        <v>969</v>
      </c>
      <c r="C328" s="129">
        <f t="shared" si="11"/>
        <v>1.2947724993608805</v>
      </c>
      <c r="D328" s="128">
        <f t="shared" si="10"/>
        <v>0.267619572995549</v>
      </c>
    </row>
    <row r="329" spans="1:4" x14ac:dyDescent="0.2">
      <c r="A329" s="1">
        <v>325</v>
      </c>
      <c r="B329" s="105">
        <v>972</v>
      </c>
      <c r="C329" s="129">
        <f t="shared" si="11"/>
        <v>1.2922798716964785</v>
      </c>
      <c r="D329" s="128">
        <f t="shared" si="10"/>
        <v>0.2678343854752811</v>
      </c>
    </row>
    <row r="330" spans="1:4" x14ac:dyDescent="0.2">
      <c r="A330" s="1">
        <v>326</v>
      </c>
      <c r="B330" s="105">
        <v>975</v>
      </c>
      <c r="C330" s="129">
        <f t="shared" si="11"/>
        <v>1.2897528842769623</v>
      </c>
      <c r="D330" s="128">
        <f t="shared" si="10"/>
        <v>0.26804318115483805</v>
      </c>
    </row>
    <row r="331" spans="1:4" x14ac:dyDescent="0.2">
      <c r="A331" s="1">
        <v>327</v>
      </c>
      <c r="B331" s="105">
        <v>978</v>
      </c>
      <c r="C331" s="129">
        <f t="shared" si="11"/>
        <v>1.2871913882548141</v>
      </c>
      <c r="D331" s="128">
        <f t="shared" si="10"/>
        <v>0.26824591467745201</v>
      </c>
    </row>
    <row r="332" spans="1:4" x14ac:dyDescent="0.2">
      <c r="A332" s="1">
        <v>328</v>
      </c>
      <c r="B332" s="105">
        <v>981</v>
      </c>
      <c r="C332" s="129">
        <f t="shared" si="11"/>
        <v>1.2845952381512125</v>
      </c>
      <c r="D332" s="128">
        <f t="shared" si="10"/>
        <v>0.26844254098852932</v>
      </c>
    </row>
    <row r="333" spans="1:4" x14ac:dyDescent="0.2">
      <c r="A333" s="1">
        <v>329</v>
      </c>
      <c r="B333" s="105">
        <v>984</v>
      </c>
      <c r="C333" s="129">
        <f t="shared" si="11"/>
        <v>1.2819642918815815</v>
      </c>
      <c r="D333" s="128">
        <f t="shared" si="10"/>
        <v>0.26863301534240103</v>
      </c>
    </row>
    <row r="334" spans="1:4" x14ac:dyDescent="0.2">
      <c r="A334" s="1">
        <v>330</v>
      </c>
      <c r="B334" s="105">
        <v>987</v>
      </c>
      <c r="C334" s="129">
        <f t="shared" si="11"/>
        <v>1.2792984107808079</v>
      </c>
      <c r="D334" s="128">
        <f t="shared" si="10"/>
        <v>0.26881729330907134</v>
      </c>
    </row>
    <row r="335" spans="1:4" x14ac:dyDescent="0.2">
      <c r="A335" s="1">
        <v>331</v>
      </c>
      <c r="B335" s="105">
        <v>990</v>
      </c>
      <c r="C335" s="129">
        <f t="shared" si="11"/>
        <v>1.2765974596281982</v>
      </c>
      <c r="D335" s="128">
        <f t="shared" si="10"/>
        <v>0.26899533078096832</v>
      </c>
    </row>
    <row r="336" spans="1:4" x14ac:dyDescent="0.2">
      <c r="A336" s="1">
        <v>332</v>
      </c>
      <c r="B336" s="105">
        <v>993</v>
      </c>
      <c r="C336" s="129">
        <f t="shared" si="11"/>
        <v>1.2738613066721725</v>
      </c>
      <c r="D336" s="128">
        <f t="shared" si="10"/>
        <v>0.26916708397969236</v>
      </c>
    </row>
    <row r="337" spans="1:4" x14ac:dyDescent="0.2">
      <c r="A337" s="1">
        <v>333</v>
      </c>
      <c r="B337" s="105">
        <v>996</v>
      </c>
      <c r="C337" s="129">
        <f t="shared" si="11"/>
        <v>1.2710898236546408</v>
      </c>
      <c r="D337" s="128">
        <f t="shared" si="10"/>
        <v>0.26933250946276588</v>
      </c>
    </row>
    <row r="338" spans="1:4" x14ac:dyDescent="0.2">
      <c r="A338" s="1">
        <v>334</v>
      </c>
      <c r="B338" s="105">
        <v>999</v>
      </c>
      <c r="C338" s="129">
        <f t="shared" si="11"/>
        <v>1.2682828858351529</v>
      </c>
      <c r="D338" s="128">
        <f t="shared" si="10"/>
        <v>0.26949156413038117</v>
      </c>
    </row>
    <row r="339" spans="1:4" x14ac:dyDescent="0.2">
      <c r="A339" s="1">
        <v>335</v>
      </c>
      <c r="B339" s="105">
        <v>1002</v>
      </c>
      <c r="C339" s="129">
        <f t="shared" si="11"/>
        <v>1.2654403720147225</v>
      </c>
      <c r="D339" s="128">
        <f t="shared" si="10"/>
        <v>0.2696442052321506</v>
      </c>
    </row>
    <row r="340" spans="1:4" x14ac:dyDescent="0.2">
      <c r="A340" s="1">
        <v>336</v>
      </c>
      <c r="B340" s="105">
        <v>1005</v>
      </c>
      <c r="C340" s="129">
        <f t="shared" si="11"/>
        <v>1.2625621645593972</v>
      </c>
      <c r="D340" s="128">
        <f t="shared" si="10"/>
        <v>0.26979039037385333</v>
      </c>
    </row>
    <row r="341" spans="1:4" x14ac:dyDescent="0.2">
      <c r="A341" s="1">
        <v>337</v>
      </c>
      <c r="B341" s="105">
        <v>1008</v>
      </c>
      <c r="C341" s="129">
        <f t="shared" si="11"/>
        <v>1.2596481494235507</v>
      </c>
      <c r="D341" s="128">
        <f t="shared" si="10"/>
        <v>0.26993007752418546</v>
      </c>
    </row>
    <row r="342" spans="1:4" x14ac:dyDescent="0.2">
      <c r="A342" s="1">
        <v>338</v>
      </c>
      <c r="B342" s="105">
        <v>1011</v>
      </c>
      <c r="C342" s="129">
        <f t="shared" si="11"/>
        <v>1.2566982161728886</v>
      </c>
      <c r="D342" s="128">
        <f t="shared" si="10"/>
        <v>0.27006322502150654</v>
      </c>
    </row>
    <row r="343" spans="1:4" x14ac:dyDescent="0.2">
      <c r="A343" s="1">
        <v>339</v>
      </c>
      <c r="B343" s="105">
        <v>1014</v>
      </c>
      <c r="C343" s="129">
        <f t="shared" si="11"/>
        <v>1.2537122580071769</v>
      </c>
      <c r="D343" s="128">
        <f t="shared" si="10"/>
        <v>0.27018979158058853</v>
      </c>
    </row>
    <row r="344" spans="1:4" x14ac:dyDescent="0.2">
      <c r="A344" s="1">
        <v>340</v>
      </c>
      <c r="B344" s="105">
        <v>1017</v>
      </c>
      <c r="C344" s="129">
        <f t="shared" si="11"/>
        <v>1.2506901717827013</v>
      </c>
      <c r="D344" s="128">
        <f t="shared" si="10"/>
        <v>0.27030973629936345</v>
      </c>
    </row>
    <row r="345" spans="1:4" x14ac:dyDescent="0.2">
      <c r="A345" s="1">
        <v>341</v>
      </c>
      <c r="B345" s="105">
        <v>1020</v>
      </c>
      <c r="C345" s="129">
        <f t="shared" si="11"/>
        <v>1.2476318580344268</v>
      </c>
      <c r="D345" s="128">
        <f t="shared" si="10"/>
        <v>0.27042301866566937</v>
      </c>
    </row>
    <row r="346" spans="1:4" x14ac:dyDescent="0.2">
      <c r="A346" s="1">
        <v>342</v>
      </c>
      <c r="B346" s="105">
        <v>1023</v>
      </c>
      <c r="C346" s="129">
        <f t="shared" si="11"/>
        <v>1.2445372209979131</v>
      </c>
      <c r="D346" s="128">
        <f t="shared" si="10"/>
        <v>0.27052959856400005</v>
      </c>
    </row>
    <row r="347" spans="1:4" x14ac:dyDescent="0.2">
      <c r="A347" s="1">
        <v>343</v>
      </c>
      <c r="B347" s="105">
        <v>1026</v>
      </c>
      <c r="C347" s="129">
        <f t="shared" si="11"/>
        <v>1.2414061686309168</v>
      </c>
      <c r="D347" s="128">
        <f t="shared" si="10"/>
        <v>0.27062943628225067</v>
      </c>
    </row>
    <row r="348" spans="1:4" x14ac:dyDescent="0.2">
      <c r="A348" s="1">
        <v>344</v>
      </c>
      <c r="B348" s="105">
        <v>1029</v>
      </c>
      <c r="C348" s="129">
        <f t="shared" si="11"/>
        <v>1.2382386126347336</v>
      </c>
      <c r="D348" s="128">
        <f t="shared" si="10"/>
        <v>0.27072249251846486</v>
      </c>
    </row>
    <row r="349" spans="1:4" x14ac:dyDescent="0.2">
      <c r="A349" s="1">
        <v>345</v>
      </c>
      <c r="B349" s="105">
        <v>1032</v>
      </c>
      <c r="C349" s="129">
        <f t="shared" si="11"/>
        <v>1.2350344684752583</v>
      </c>
      <c r="D349" s="128">
        <f t="shared" si="10"/>
        <v>0.27080872838758141</v>
      </c>
    </row>
    <row r="350" spans="1:4" x14ac:dyDescent="0.2">
      <c r="A350" s="1">
        <v>346</v>
      </c>
      <c r="B350" s="105">
        <v>1035</v>
      </c>
      <c r="C350" s="129">
        <f t="shared" si="11"/>
        <v>1.2317936554037783</v>
      </c>
      <c r="D350" s="128">
        <f t="shared" si="10"/>
        <v>0.27088810542818187</v>
      </c>
    </row>
    <row r="351" spans="1:4" x14ac:dyDescent="0.2">
      <c r="A351" s="1">
        <v>347</v>
      </c>
      <c r="B351" s="105">
        <v>1038</v>
      </c>
      <c r="C351" s="129">
        <f t="shared" si="11"/>
        <v>1.2285160964774577</v>
      </c>
      <c r="D351" s="128">
        <f t="shared" si="10"/>
        <v>0.27096058560923514</v>
      </c>
    </row>
    <row r="352" spans="1:4" x14ac:dyDescent="0.2">
      <c r="A352" s="1">
        <v>348</v>
      </c>
      <c r="B352" s="105">
        <v>1041</v>
      </c>
      <c r="C352" s="129">
        <f t="shared" si="11"/>
        <v>1.22520171857958</v>
      </c>
      <c r="D352" s="128">
        <f t="shared" si="10"/>
        <v>0.27102613133684478</v>
      </c>
    </row>
    <row r="353" spans="1:4" x14ac:dyDescent="0.2">
      <c r="A353" s="1">
        <v>349</v>
      </c>
      <c r="B353" s="105">
        <v>1044</v>
      </c>
      <c r="C353" s="129">
        <f t="shared" si="11"/>
        <v>1.2218504524394871</v>
      </c>
      <c r="D353" s="128">
        <f t="shared" si="10"/>
        <v>0.27108470546099461</v>
      </c>
    </row>
    <row r="354" spans="1:4" x14ac:dyDescent="0.2">
      <c r="A354" s="1">
        <v>350</v>
      </c>
      <c r="B354" s="105">
        <v>1047</v>
      </c>
      <c r="C354" s="129">
        <f t="shared" si="11"/>
        <v>1.2184622326522483</v>
      </c>
      <c r="D354" s="128">
        <f t="shared" si="10"/>
        <v>0.27113627128229506</v>
      </c>
    </row>
    <row r="355" spans="1:4" x14ac:dyDescent="0.2">
      <c r="A355" s="1">
        <v>351</v>
      </c>
      <c r="B355" s="105">
        <v>1050</v>
      </c>
      <c r="C355" s="129">
        <f t="shared" si="11"/>
        <v>1.2150369976980504</v>
      </c>
      <c r="D355" s="128">
        <f t="shared" si="10"/>
        <v>0.27118079255872735</v>
      </c>
    </row>
    <row r="356" spans="1:4" x14ac:dyDescent="0.2">
      <c r="A356" s="1">
        <v>352</v>
      </c>
      <c r="B356" s="105">
        <v>1053</v>
      </c>
      <c r="C356" s="129">
        <f t="shared" si="11"/>
        <v>1.2115746899613153</v>
      </c>
      <c r="D356" s="128">
        <f t="shared" si="10"/>
        <v>0.27121823351239049</v>
      </c>
    </row>
    <row r="357" spans="1:4" x14ac:dyDescent="0.2">
      <c r="A357" s="1">
        <v>353</v>
      </c>
      <c r="B357" s="105">
        <v>1056</v>
      </c>
      <c r="C357" s="129">
        <f t="shared" si="11"/>
        <v>1.2080752557495305</v>
      </c>
      <c r="D357" s="128">
        <f t="shared" si="10"/>
        <v>0.27124855883624555</v>
      </c>
    </row>
    <row r="358" spans="1:4" x14ac:dyDescent="0.2">
      <c r="A358" s="1">
        <v>354</v>
      </c>
      <c r="B358" s="105">
        <v>1059</v>
      </c>
      <c r="C358" s="129">
        <f t="shared" si="11"/>
        <v>1.2045386453118068</v>
      </c>
      <c r="D358" s="128">
        <f t="shared" si="10"/>
        <v>0.27127173370086072</v>
      </c>
    </row>
    <row r="359" spans="1:4" x14ac:dyDescent="0.2">
      <c r="A359" s="1">
        <v>355</v>
      </c>
      <c r="B359" s="105">
        <v>1062</v>
      </c>
      <c r="C359" s="129">
        <f t="shared" si="11"/>
        <v>1.2009648128571435</v>
      </c>
      <c r="D359" s="128">
        <f t="shared" si="10"/>
        <v>0.2712877237611554</v>
      </c>
    </row>
    <row r="360" spans="1:4" x14ac:dyDescent="0.2">
      <c r="A360" s="1">
        <v>356</v>
      </c>
      <c r="B360" s="105">
        <v>1065</v>
      </c>
      <c r="C360" s="129">
        <f t="shared" si="11"/>
        <v>1.1973537165724468</v>
      </c>
      <c r="D360" s="128">
        <f t="shared" ref="D360:D423" si="12" xml:space="preserve"> -3.71860883E-22*B360^6 + 2.33655295E-16*B360^5 - 9.78327567E-13*B360^4 + 0.00000000132212729*B360^3 - 0.000000784489673*B360^2 + 0.000401100685*B360 + 0.0758489901</f>
        <v>0.27129649516314647</v>
      </c>
    </row>
    <row r="361" spans="1:4" x14ac:dyDescent="0.2">
      <c r="A361" s="1">
        <v>357</v>
      </c>
      <c r="B361" s="105">
        <v>1068</v>
      </c>
      <c r="C361" s="129">
        <f t="shared" si="11"/>
        <v>1.1937053186402391</v>
      </c>
      <c r="D361" s="128">
        <f t="shared" si="12"/>
        <v>0.27129801455069186</v>
      </c>
    </row>
    <row r="362" spans="1:4" x14ac:dyDescent="0.2">
      <c r="A362" s="1">
        <v>358</v>
      </c>
      <c r="B362" s="105">
        <v>1071</v>
      </c>
      <c r="C362" s="129">
        <f t="shared" si="11"/>
        <v>1.1900195852560951</v>
      </c>
      <c r="D362" s="128">
        <f t="shared" si="12"/>
        <v>0.2712922490722337</v>
      </c>
    </row>
    <row r="363" spans="1:4" x14ac:dyDescent="0.2">
      <c r="A363" s="1">
        <v>359</v>
      </c>
      <c r="B363" s="105">
        <v>1074</v>
      </c>
      <c r="C363" s="129">
        <f t="shared" si="11"/>
        <v>1.1862964866458228</v>
      </c>
      <c r="D363" s="128">
        <f t="shared" si="12"/>
        <v>0.27127916638754412</v>
      </c>
    </row>
    <row r="364" spans="1:4" x14ac:dyDescent="0.2">
      <c r="A364" s="1">
        <v>360</v>
      </c>
      <c r="B364" s="105">
        <v>1077</v>
      </c>
      <c r="C364" s="129">
        <f t="shared" si="11"/>
        <v>1.1825359970823341</v>
      </c>
      <c r="D364" s="128">
        <f t="shared" si="12"/>
        <v>0.27125873467446832</v>
      </c>
    </row>
    <row r="365" spans="1:4" x14ac:dyDescent="0.2">
      <c r="A365" s="1">
        <v>361</v>
      </c>
      <c r="B365" s="105">
        <v>1080</v>
      </c>
      <c r="C365" s="129">
        <f t="shared" si="11"/>
        <v>1.1787380949022583</v>
      </c>
      <c r="D365" s="128">
        <f t="shared" si="12"/>
        <v>0.27123092263566645</v>
      </c>
    </row>
    <row r="366" spans="1:4" x14ac:dyDescent="0.2">
      <c r="A366" s="1">
        <v>362</v>
      </c>
      <c r="B366" s="105">
        <v>1083</v>
      </c>
      <c r="C366" s="129">
        <f t="shared" si="11"/>
        <v>1.174902762522269</v>
      </c>
      <c r="D366" s="128">
        <f t="shared" si="12"/>
        <v>0.2711956995053606</v>
      </c>
    </row>
    <row r="367" spans="1:4" x14ac:dyDescent="0.2">
      <c r="A367" s="1">
        <v>363</v>
      </c>
      <c r="B367" s="105">
        <v>1086</v>
      </c>
      <c r="C367" s="129">
        <f t="shared" si="11"/>
        <v>1.171029986455141</v>
      </c>
      <c r="D367" s="128">
        <f t="shared" si="12"/>
        <v>0.27115303505607496</v>
      </c>
    </row>
    <row r="368" spans="1:4" x14ac:dyDescent="0.2">
      <c r="A368" s="1">
        <v>364</v>
      </c>
      <c r="B368" s="105">
        <v>1089</v>
      </c>
      <c r="C368" s="129">
        <f t="shared" si="11"/>
        <v>1.1671197573255059</v>
      </c>
      <c r="D368" s="128">
        <f t="shared" si="12"/>
        <v>0.2711028996053802</v>
      </c>
    </row>
    <row r="369" spans="1:4" x14ac:dyDescent="0.2">
      <c r="A369" s="1">
        <v>365</v>
      </c>
      <c r="B369" s="105">
        <v>1092</v>
      </c>
      <c r="C369" s="129">
        <f t="shared" si="11"/>
        <v>1.1631720698853676</v>
      </c>
      <c r="D369" s="128">
        <f t="shared" si="12"/>
        <v>0.27104526402263629</v>
      </c>
    </row>
    <row r="370" spans="1:4" x14ac:dyDescent="0.2">
      <c r="A370" s="1">
        <v>366</v>
      </c>
      <c r="B370" s="105">
        <v>1095</v>
      </c>
      <c r="C370" s="129">
        <f t="shared" si="11"/>
        <v>1.1591869230293055</v>
      </c>
      <c r="D370" s="128">
        <f t="shared" si="12"/>
        <v>0.27098009973573434</v>
      </c>
    </row>
    <row r="371" spans="1:4" x14ac:dyDescent="0.2">
      <c r="A371" s="1">
        <v>367</v>
      </c>
      <c r="B371" s="105">
        <v>1098</v>
      </c>
      <c r="C371" s="129">
        <f t="shared" si="11"/>
        <v>1.1551643198094088</v>
      </c>
      <c r="D371" s="128">
        <f t="shared" si="12"/>
        <v>0.27090737873783982</v>
      </c>
    </row>
    <row r="372" spans="1:4" x14ac:dyDescent="0.2">
      <c r="A372" s="1">
        <v>368</v>
      </c>
      <c r="B372" s="105">
        <v>1101</v>
      </c>
      <c r="C372" s="129">
        <f t="shared" si="11"/>
        <v>1.1511042674499441</v>
      </c>
      <c r="D372" s="128">
        <f t="shared" si="12"/>
        <v>0.27082707359413483</v>
      </c>
    </row>
    <row r="373" spans="1:4" x14ac:dyDescent="0.2">
      <c r="A373" s="1">
        <v>369</v>
      </c>
      <c r="B373" s="105">
        <v>1104</v>
      </c>
      <c r="C373" s="129">
        <f t="shared" si="11"/>
        <v>1.1470067773617274</v>
      </c>
      <c r="D373" s="128">
        <f t="shared" si="12"/>
        <v>0.27073915744855925</v>
      </c>
    </row>
    <row r="374" spans="1:4" x14ac:dyDescent="0.2">
      <c r="A374" s="1">
        <v>370</v>
      </c>
      <c r="B374" s="105">
        <v>1107</v>
      </c>
      <c r="C374" s="129">
        <f t="shared" si="11"/>
        <v>1.1428718651562364</v>
      </c>
      <c r="D374" s="128">
        <f t="shared" si="12"/>
        <v>0.27064360403055393</v>
      </c>
    </row>
    <row r="375" spans="1:4" x14ac:dyDescent="0.2">
      <c r="A375" s="1">
        <v>371</v>
      </c>
      <c r="B375" s="105">
        <v>1110</v>
      </c>
      <c r="C375" s="129">
        <f t="shared" si="11"/>
        <v>1.1386995506594211</v>
      </c>
      <c r="D375" s="128">
        <f t="shared" si="12"/>
        <v>0.27054038766180105</v>
      </c>
    </row>
    <row r="376" spans="1:4" x14ac:dyDescent="0.2">
      <c r="A376" s="1">
        <v>372</v>
      </c>
      <c r="B376" s="105">
        <v>1113</v>
      </c>
      <c r="C376" s="129">
        <f t="shared" si="11"/>
        <v>1.1344898579252667</v>
      </c>
      <c r="D376" s="128">
        <f t="shared" si="12"/>
        <v>0.27042948326296679</v>
      </c>
    </row>
    <row r="377" spans="1:4" x14ac:dyDescent="0.2">
      <c r="A377" s="1">
        <v>373</v>
      </c>
      <c r="B377" s="105">
        <v>1116</v>
      </c>
      <c r="C377" s="129">
        <f t="shared" si="11"/>
        <v>1.1302428152490425</v>
      </c>
      <c r="D377" s="128">
        <f t="shared" si="12"/>
        <v>0.27031086636044149</v>
      </c>
    </row>
    <row r="378" spans="1:4" x14ac:dyDescent="0.2">
      <c r="A378" s="1">
        <v>374</v>
      </c>
      <c r="B378" s="105">
        <v>1119</v>
      </c>
      <c r="C378" s="129">
        <f t="shared" si="11"/>
        <v>1.1259584551803017</v>
      </c>
      <c r="D378" s="128">
        <f t="shared" si="12"/>
        <v>0.27018451309308139</v>
      </c>
    </row>
    <row r="379" spans="1:4" x14ac:dyDescent="0.2">
      <c r="A379" s="1">
        <v>375</v>
      </c>
      <c r="B379" s="105">
        <v>1122</v>
      </c>
      <c r="C379" s="129">
        <f t="shared" si="11"/>
        <v>1.1216368145355844</v>
      </c>
      <c r="D379" s="128">
        <f t="shared" si="12"/>
        <v>0.2700504002189491</v>
      </c>
    </row>
    <row r="380" spans="1:4" x14ac:dyDescent="0.2">
      <c r="A380" s="1">
        <v>376</v>
      </c>
      <c r="B380" s="105">
        <v>1125</v>
      </c>
      <c r="C380" s="129">
        <f t="shared" si="11"/>
        <v>1.1172779344108694</v>
      </c>
      <c r="D380" s="128">
        <f t="shared" si="12"/>
        <v>0.26990850512205505</v>
      </c>
    </row>
    <row r="381" spans="1:4" x14ac:dyDescent="0.2">
      <c r="A381" s="1">
        <v>377</v>
      </c>
      <c r="B381" s="105">
        <v>1128</v>
      </c>
      <c r="C381" s="129">
        <f t="shared" si="11"/>
        <v>1.1128818601936945</v>
      </c>
      <c r="D381" s="128">
        <f t="shared" si="12"/>
        <v>0.26975880581909689</v>
      </c>
    </row>
    <row r="382" spans="1:4" x14ac:dyDescent="0.2">
      <c r="A382" s="1">
        <v>378</v>
      </c>
      <c r="B382" s="105">
        <v>1131</v>
      </c>
      <c r="C382" s="129">
        <f t="shared" si="11"/>
        <v>1.1084486415750616</v>
      </c>
      <c r="D382" s="128">
        <f t="shared" si="12"/>
        <v>0.26960128096620073</v>
      </c>
    </row>
    <row r="383" spans="1:4" x14ac:dyDescent="0.2">
      <c r="A383" s="1">
        <v>379</v>
      </c>
      <c r="B383" s="105">
        <v>1134</v>
      </c>
      <c r="C383" s="129">
        <f t="shared" si="11"/>
        <v>1.1039783325610171</v>
      </c>
      <c r="D383" s="128">
        <f t="shared" si="12"/>
        <v>0.26943590986566068</v>
      </c>
    </row>
    <row r="384" spans="1:4" x14ac:dyDescent="0.2">
      <c r="A384" s="1">
        <v>380</v>
      </c>
      <c r="B384" s="105">
        <v>1137</v>
      </c>
      <c r="C384" s="129">
        <f t="shared" si="11"/>
        <v>1.0994709914839822</v>
      </c>
      <c r="D384" s="128">
        <f t="shared" si="12"/>
        <v>0.26926267247267882</v>
      </c>
    </row>
    <row r="385" spans="1:4" x14ac:dyDescent="0.2">
      <c r="A385" s="1">
        <v>381</v>
      </c>
      <c r="B385" s="105">
        <v>1140</v>
      </c>
      <c r="C385" s="129">
        <f t="shared" si="11"/>
        <v>1.0949266810137837</v>
      </c>
      <c r="D385" s="128">
        <f t="shared" si="12"/>
        <v>0.2690815494021056</v>
      </c>
    </row>
    <row r="386" spans="1:4" x14ac:dyDescent="0.2">
      <c r="A386" s="1">
        <v>382</v>
      </c>
      <c r="B386" s="105">
        <v>1143</v>
      </c>
      <c r="C386" s="129">
        <f t="shared" si="11"/>
        <v>1.0903454681684197</v>
      </c>
      <c r="D386" s="128">
        <f t="shared" si="12"/>
        <v>0.26889252193517754</v>
      </c>
    </row>
    <row r="387" spans="1:4" x14ac:dyDescent="0.2">
      <c r="A387" s="1">
        <v>383</v>
      </c>
      <c r="B387" s="105">
        <v>1146</v>
      </c>
      <c r="C387" s="129">
        <f t="shared" si="11"/>
        <v>1.0857274243245449</v>
      </c>
      <c r="D387" s="128">
        <f t="shared" si="12"/>
        <v>0.26869557202625888</v>
      </c>
    </row>
    <row r="388" spans="1:4" x14ac:dyDescent="0.2">
      <c r="A388" s="1">
        <v>384</v>
      </c>
      <c r="B388" s="105">
        <v>1149</v>
      </c>
      <c r="C388" s="129">
        <f t="shared" si="11"/>
        <v>1.0810726252276728</v>
      </c>
      <c r="D388" s="128">
        <f t="shared" si="12"/>
        <v>0.26849068230957912</v>
      </c>
    </row>
    <row r="389" spans="1:4" x14ac:dyDescent="0.2">
      <c r="A389" s="1">
        <v>385</v>
      </c>
      <c r="B389" s="105">
        <v>1152</v>
      </c>
      <c r="C389" s="129">
        <f t="shared" si="11"/>
        <v>1.0763811510021055</v>
      </c>
      <c r="D389" s="128">
        <f t="shared" si="12"/>
        <v>0.26827783610597322</v>
      </c>
    </row>
    <row r="390" spans="1:4" x14ac:dyDescent="0.2">
      <c r="A390" s="1">
        <v>386</v>
      </c>
      <c r="B390" s="105">
        <v>1155</v>
      </c>
      <c r="C390" s="129">
        <f t="shared" ref="C390:C453" si="13">-5.30286453E-19*B390^6 + 3.9819127E-15*B390^5 - 0.0000000000101173678*B390^4 + 0.000000010526242*B390^3 - 0.00000471801092*B390^2 + 0.000653398493*B390 + 1.47145132</f>
        <v>1.0716530861605862</v>
      </c>
      <c r="D390" s="128">
        <f t="shared" si="12"/>
        <v>0.26805701742961757</v>
      </c>
    </row>
    <row r="391" spans="1:4" x14ac:dyDescent="0.2">
      <c r="A391" s="1">
        <v>387</v>
      </c>
      <c r="B391" s="105">
        <v>1158</v>
      </c>
      <c r="C391" s="129">
        <f t="shared" si="13"/>
        <v>1.0668885196136548</v>
      </c>
      <c r="D391" s="128">
        <f t="shared" si="12"/>
        <v>0.26782821099477233</v>
      </c>
    </row>
    <row r="392" spans="1:4" x14ac:dyDescent="0.2">
      <c r="A392" s="1">
        <v>388</v>
      </c>
      <c r="B392" s="105">
        <v>1161</v>
      </c>
      <c r="C392" s="129">
        <f t="shared" si="13"/>
        <v>1.0620875446787648</v>
      </c>
      <c r="D392" s="128">
        <f t="shared" si="12"/>
        <v>0.26759140222251754</v>
      </c>
    </row>
    <row r="393" spans="1:4" x14ac:dyDescent="0.2">
      <c r="A393" s="1">
        <v>389</v>
      </c>
      <c r="B393" s="105">
        <v>1164</v>
      </c>
      <c r="C393" s="129">
        <f t="shared" si="13"/>
        <v>1.0572502590890664</v>
      </c>
      <c r="D393" s="128">
        <f t="shared" si="12"/>
        <v>0.26734657724749111</v>
      </c>
    </row>
    <row r="394" spans="1:4" x14ac:dyDescent="0.2">
      <c r="A394" s="1">
        <v>390</v>
      </c>
      <c r="B394" s="105">
        <v>1167</v>
      </c>
      <c r="C394" s="129">
        <f t="shared" si="13"/>
        <v>1.0523767650019678</v>
      </c>
      <c r="D394" s="128">
        <f t="shared" si="12"/>
        <v>0.26709372292462769</v>
      </c>
    </row>
    <row r="395" spans="1:4" x14ac:dyDescent="0.2">
      <c r="A395" s="1">
        <v>391</v>
      </c>
      <c r="B395" s="105">
        <v>1170</v>
      </c>
      <c r="C395" s="129">
        <f t="shared" si="13"/>
        <v>1.0474671690073858</v>
      </c>
      <c r="D395" s="128">
        <f t="shared" si="12"/>
        <v>0.26683282683589615</v>
      </c>
    </row>
    <row r="396" spans="1:4" x14ac:dyDescent="0.2">
      <c r="A396" s="1">
        <v>392</v>
      </c>
      <c r="B396" s="105">
        <v>1173</v>
      </c>
      <c r="C396" s="129">
        <f t="shared" si="13"/>
        <v>1.042521582135713</v>
      </c>
      <c r="D396" s="128">
        <f t="shared" si="12"/>
        <v>0.26656387729703646</v>
      </c>
    </row>
    <row r="397" spans="1:4" x14ac:dyDescent="0.2">
      <c r="A397" s="1">
        <v>393</v>
      </c>
      <c r="B397" s="105">
        <v>1176</v>
      </c>
      <c r="C397" s="129">
        <f t="shared" si="13"/>
        <v>1.0375401198655223</v>
      </c>
      <c r="D397" s="128">
        <f t="shared" si="12"/>
        <v>0.26628686336429858</v>
      </c>
    </row>
    <row r="398" spans="1:4" x14ac:dyDescent="0.2">
      <c r="A398" s="1">
        <v>394</v>
      </c>
      <c r="B398" s="105">
        <v>1179</v>
      </c>
      <c r="C398" s="129">
        <f t="shared" si="13"/>
        <v>1.0325229021310154</v>
      </c>
      <c r="D398" s="128">
        <f t="shared" si="12"/>
        <v>0.26600177484117765</v>
      </c>
    </row>
    <row r="399" spans="1:4" x14ac:dyDescent="0.2">
      <c r="A399" s="1">
        <v>395</v>
      </c>
      <c r="B399" s="105">
        <v>1182</v>
      </c>
      <c r="C399" s="129">
        <f t="shared" si="13"/>
        <v>1.0274700533291159</v>
      </c>
      <c r="D399" s="128">
        <f t="shared" si="12"/>
        <v>0.26570860228515281</v>
      </c>
    </row>
    <row r="400" spans="1:4" x14ac:dyDescent="0.2">
      <c r="A400" s="1">
        <v>396</v>
      </c>
      <c r="B400" s="105">
        <v>1185</v>
      </c>
      <c r="C400" s="129">
        <f t="shared" si="13"/>
        <v>1.0223817023263857</v>
      </c>
      <c r="D400" s="128">
        <f t="shared" si="12"/>
        <v>0.26540733701442226</v>
      </c>
    </row>
    <row r="401" spans="1:4" x14ac:dyDescent="0.2">
      <c r="A401" s="1">
        <v>397</v>
      </c>
      <c r="B401" s="105">
        <v>1188</v>
      </c>
      <c r="C401" s="129">
        <f t="shared" si="13"/>
        <v>1.0172579824655705</v>
      </c>
      <c r="D401" s="128">
        <f t="shared" si="12"/>
        <v>0.26509797111464189</v>
      </c>
    </row>
    <row r="402" spans="1:4" x14ac:dyDescent="0.2">
      <c r="A402" s="1">
        <v>398</v>
      </c>
      <c r="B402" s="105">
        <v>1191</v>
      </c>
      <c r="C402" s="129">
        <f t="shared" si="13"/>
        <v>1.0120990315719547</v>
      </c>
      <c r="D402" s="128">
        <f t="shared" si="12"/>
        <v>0.26478049744565912</v>
      </c>
    </row>
    <row r="403" spans="1:4" x14ac:dyDescent="0.2">
      <c r="A403" s="1">
        <v>399</v>
      </c>
      <c r="B403" s="105">
        <v>1194</v>
      </c>
      <c r="C403" s="129">
        <f t="shared" si="13"/>
        <v>1.006904991959326</v>
      </c>
      <c r="D403" s="128">
        <f t="shared" si="12"/>
        <v>0.2644549096482523</v>
      </c>
    </row>
    <row r="404" spans="1:4" x14ac:dyDescent="0.2">
      <c r="A404" s="1">
        <v>400</v>
      </c>
      <c r="B404" s="105">
        <v>1197</v>
      </c>
      <c r="C404" s="129">
        <f t="shared" si="13"/>
        <v>1.0016760104358027</v>
      </c>
      <c r="D404" s="128">
        <f t="shared" si="12"/>
        <v>0.26412120215086349</v>
      </c>
    </row>
    <row r="405" spans="1:4" x14ac:dyDescent="0.2">
      <c r="A405" s="1">
        <v>401</v>
      </c>
      <c r="B405" s="105">
        <v>1200</v>
      </c>
      <c r="C405" s="129">
        <f t="shared" si="13"/>
        <v>0.99641223830924919</v>
      </c>
      <c r="D405" s="128">
        <f t="shared" si="12"/>
        <v>0.26377937017633635</v>
      </c>
    </row>
    <row r="406" spans="1:4" x14ac:dyDescent="0.2">
      <c r="A406" s="1">
        <v>402</v>
      </c>
      <c r="B406" s="105">
        <v>1203</v>
      </c>
      <c r="C406" s="129">
        <f t="shared" si="13"/>
        <v>0.99111383139249609</v>
      </c>
      <c r="D406" s="128">
        <f t="shared" si="12"/>
        <v>0.2634294097486497</v>
      </c>
    </row>
    <row r="407" spans="1:4" x14ac:dyDescent="0.2">
      <c r="A407" s="1">
        <v>403</v>
      </c>
      <c r="B407" s="105">
        <v>1206</v>
      </c>
      <c r="C407" s="129">
        <f t="shared" si="13"/>
        <v>0.98578095000826593</v>
      </c>
      <c r="D407" s="128">
        <f t="shared" si="12"/>
        <v>0.26307131769965703</v>
      </c>
    </row>
    <row r="408" spans="1:4" x14ac:dyDescent="0.2">
      <c r="A408" s="1">
        <v>404</v>
      </c>
      <c r="B408" s="105">
        <v>1209</v>
      </c>
      <c r="C408" s="129">
        <f t="shared" si="13"/>
        <v>0.9804137589937868</v>
      </c>
      <c r="D408" s="128">
        <f t="shared" si="12"/>
        <v>0.26270509167581624</v>
      </c>
    </row>
    <row r="409" spans="1:4" x14ac:dyDescent="0.2">
      <c r="A409" s="1">
        <v>405</v>
      </c>
      <c r="B409" s="105">
        <v>1212</v>
      </c>
      <c r="C409" s="129">
        <f t="shared" si="13"/>
        <v>0.97501242770517116</v>
      </c>
      <c r="D409" s="128">
        <f t="shared" si="12"/>
        <v>0.26233073014492958</v>
      </c>
    </row>
    <row r="410" spans="1:4" x14ac:dyDescent="0.2">
      <c r="A410" s="1">
        <v>406</v>
      </c>
      <c r="B410" s="105">
        <v>1215</v>
      </c>
      <c r="C410" s="129">
        <f t="shared" si="13"/>
        <v>0.96957713002148282</v>
      </c>
      <c r="D410" s="128">
        <f t="shared" si="12"/>
        <v>0.26194823240287418</v>
      </c>
    </row>
    <row r="411" spans="1:4" x14ac:dyDescent="0.2">
      <c r="A411" s="1">
        <v>407</v>
      </c>
      <c r="B411" s="105">
        <v>1218</v>
      </c>
      <c r="C411" s="129">
        <f t="shared" si="13"/>
        <v>0.964108044348573</v>
      </c>
      <c r="D411" s="128">
        <f t="shared" si="12"/>
        <v>0.2615575985803405</v>
      </c>
    </row>
    <row r="412" spans="1:4" x14ac:dyDescent="0.2">
      <c r="A412" s="1">
        <v>408</v>
      </c>
      <c r="B412" s="105">
        <v>1221</v>
      </c>
      <c r="C412" s="129">
        <f t="shared" si="13"/>
        <v>0.95860535362256372</v>
      </c>
      <c r="D412" s="128">
        <f t="shared" si="12"/>
        <v>0.26115882964956516</v>
      </c>
    </row>
    <row r="413" spans="1:4" x14ac:dyDescent="0.2">
      <c r="A413" s="1">
        <v>409</v>
      </c>
      <c r="B413" s="105">
        <v>1224</v>
      </c>
      <c r="C413" s="129">
        <f t="shared" si="13"/>
        <v>0.95306924531311532</v>
      </c>
      <c r="D413" s="128">
        <f t="shared" si="12"/>
        <v>0.26075192743106407</v>
      </c>
    </row>
    <row r="414" spans="1:4" x14ac:dyDescent="0.2">
      <c r="A414" s="1">
        <v>410</v>
      </c>
      <c r="B414" s="105">
        <v>1227</v>
      </c>
      <c r="C414" s="129">
        <f t="shared" si="13"/>
        <v>0.94749991142640333</v>
      </c>
      <c r="D414" s="128">
        <f t="shared" si="12"/>
        <v>0.26033689460036696</v>
      </c>
    </row>
    <row r="415" spans="1:4" x14ac:dyDescent="0.2">
      <c r="A415" s="1">
        <v>411</v>
      </c>
      <c r="B415" s="105">
        <v>1230</v>
      </c>
      <c r="C415" s="129">
        <f t="shared" si="13"/>
        <v>0.94189754850779417</v>
      </c>
      <c r="D415" s="128">
        <f t="shared" si="12"/>
        <v>0.25991373469475421</v>
      </c>
    </row>
    <row r="416" spans="1:4" x14ac:dyDescent="0.2">
      <c r="A416" s="1">
        <v>412</v>
      </c>
      <c r="B416" s="105">
        <v>1233</v>
      </c>
      <c r="C416" s="129">
        <f t="shared" si="13"/>
        <v>0.93626235764426891</v>
      </c>
      <c r="D416" s="128">
        <f t="shared" si="12"/>
        <v>0.25948245211998633</v>
      </c>
    </row>
    <row r="417" spans="1:4" x14ac:dyDescent="0.2">
      <c r="A417" s="1">
        <v>413</v>
      </c>
      <c r="B417" s="105">
        <v>1236</v>
      </c>
      <c r="C417" s="129">
        <f t="shared" si="13"/>
        <v>0.93059454446653178</v>
      </c>
      <c r="D417" s="128">
        <f t="shared" si="12"/>
        <v>0.25904305215703866</v>
      </c>
    </row>
    <row r="418" spans="1:4" x14ac:dyDescent="0.2">
      <c r="A418" s="1">
        <v>414</v>
      </c>
      <c r="B418" s="105">
        <v>1239</v>
      </c>
      <c r="C418" s="129">
        <f t="shared" si="13"/>
        <v>0.9248943191509118</v>
      </c>
      <c r="D418" s="128">
        <f t="shared" si="12"/>
        <v>0.25859554096883663</v>
      </c>
    </row>
    <row r="419" spans="1:4" x14ac:dyDescent="0.2">
      <c r="A419" s="1">
        <v>415</v>
      </c>
      <c r="B419" s="105">
        <v>1242</v>
      </c>
      <c r="C419" s="129">
        <f t="shared" si="13"/>
        <v>0.91916189642088952</v>
      </c>
      <c r="D419" s="128">
        <f t="shared" si="12"/>
        <v>0.25813992560698729</v>
      </c>
    </row>
    <row r="420" spans="1:4" x14ac:dyDescent="0.2">
      <c r="A420" s="1">
        <v>416</v>
      </c>
      <c r="B420" s="105">
        <v>1245</v>
      </c>
      <c r="C420" s="129">
        <f t="shared" si="13"/>
        <v>0.91339749554843375</v>
      </c>
      <c r="D420" s="128">
        <f t="shared" si="12"/>
        <v>0.25767621401851087</v>
      </c>
    </row>
    <row r="421" spans="1:4" x14ac:dyDescent="0.2">
      <c r="A421" s="1">
        <v>417</v>
      </c>
      <c r="B421" s="105">
        <v>1248</v>
      </c>
      <c r="C421" s="129">
        <f t="shared" si="13"/>
        <v>0.90760134035499362</v>
      </c>
      <c r="D421" s="128">
        <f t="shared" si="12"/>
        <v>0.25720441505257563</v>
      </c>
    </row>
    <row r="422" spans="1:4" x14ac:dyDescent="0.2">
      <c r="A422" s="1">
        <v>418</v>
      </c>
      <c r="B422" s="105">
        <v>1251</v>
      </c>
      <c r="C422" s="129">
        <f t="shared" si="13"/>
        <v>0.90177365921226249</v>
      </c>
      <c r="D422" s="128">
        <f t="shared" si="12"/>
        <v>0.25672453846723009</v>
      </c>
    </row>
    <row r="423" spans="1:4" x14ac:dyDescent="0.2">
      <c r="A423" s="1">
        <v>419</v>
      </c>
      <c r="B423" s="105">
        <v>1254</v>
      </c>
      <c r="C423" s="129">
        <f t="shared" si="13"/>
        <v>0.89591468504262461</v>
      </c>
      <c r="D423" s="128">
        <f t="shared" si="12"/>
        <v>0.25623659493613404</v>
      </c>
    </row>
    <row r="424" spans="1:4" x14ac:dyDescent="0.2">
      <c r="A424" s="1">
        <v>420</v>
      </c>
      <c r="B424" s="105">
        <v>1257</v>
      </c>
      <c r="C424" s="129">
        <f t="shared" si="13"/>
        <v>0.89002465531935948</v>
      </c>
      <c r="D424" s="128">
        <f t="shared" ref="D424:D487" si="14" xml:space="preserve"> -3.71860883E-22*B424^6 + 2.33655295E-16*B424^5 - 9.78327567E-13*B424^4 + 0.00000000132212729*B424^3 - 0.000000784489673*B424^2 + 0.000401100685*B424 + 0.0758489901</f>
        <v>0.25574059605529131</v>
      </c>
    </row>
    <row r="425" spans="1:4" x14ac:dyDescent="0.2">
      <c r="A425" s="1">
        <v>421</v>
      </c>
      <c r="B425" s="105">
        <v>1260</v>
      </c>
      <c r="C425" s="129">
        <f t="shared" si="13"/>
        <v>0.88410381206652988</v>
      </c>
      <c r="D425" s="128">
        <f t="shared" si="14"/>
        <v>0.25523655434978265</v>
      </c>
    </row>
    <row r="426" spans="1:4" x14ac:dyDescent="0.2">
      <c r="A426" s="1">
        <v>422</v>
      </c>
      <c r="B426" s="105">
        <v>1263</v>
      </c>
      <c r="C426" s="129">
        <f t="shared" si="13"/>
        <v>0.87815240185862209</v>
      </c>
      <c r="D426" s="128">
        <f t="shared" si="14"/>
        <v>0.25472448328049524</v>
      </c>
    </row>
    <row r="427" spans="1:4" x14ac:dyDescent="0.2">
      <c r="A427" s="1">
        <v>423</v>
      </c>
      <c r="B427" s="105">
        <v>1266</v>
      </c>
      <c r="C427" s="129">
        <f t="shared" si="13"/>
        <v>0.87217067581989183</v>
      </c>
      <c r="D427" s="128">
        <f t="shared" si="14"/>
        <v>0.25420439725085653</v>
      </c>
    </row>
    <row r="428" spans="1:4" x14ac:dyDescent="0.2">
      <c r="A428" s="1">
        <v>424</v>
      </c>
      <c r="B428" s="105">
        <v>1269</v>
      </c>
      <c r="C428" s="129">
        <f t="shared" si="13"/>
        <v>0.86615888962343224</v>
      </c>
      <c r="D428" s="128">
        <f t="shared" si="14"/>
        <v>0.25367631161356452</v>
      </c>
    </row>
    <row r="429" spans="1:4" x14ac:dyDescent="0.2">
      <c r="A429" s="1">
        <v>425</v>
      </c>
      <c r="B429" s="105">
        <v>1272</v>
      </c>
      <c r="C429" s="129">
        <f t="shared" si="13"/>
        <v>0.86011730348998006</v>
      </c>
      <c r="D429" s="128">
        <f t="shared" si="14"/>
        <v>0.25314024267731683</v>
      </c>
    </row>
    <row r="430" spans="1:4" x14ac:dyDescent="0.2">
      <c r="A430" s="1">
        <v>426</v>
      </c>
      <c r="B430" s="105">
        <v>1275</v>
      </c>
      <c r="C430" s="129">
        <f t="shared" si="13"/>
        <v>0.85404618218641815</v>
      </c>
      <c r="D430" s="128">
        <f t="shared" si="14"/>
        <v>0.25259620771354796</v>
      </c>
    </row>
    <row r="431" spans="1:4" x14ac:dyDescent="0.2">
      <c r="A431" s="1">
        <v>427</v>
      </c>
      <c r="B431" s="105">
        <v>1278</v>
      </c>
      <c r="C431" s="129">
        <f t="shared" si="13"/>
        <v>0.84794579502401868</v>
      </c>
      <c r="D431" s="128">
        <f t="shared" si="14"/>
        <v>0.25204422496315126</v>
      </c>
    </row>
    <row r="432" spans="1:4" x14ac:dyDescent="0.2">
      <c r="A432" s="1">
        <v>428</v>
      </c>
      <c r="B432" s="105">
        <v>1281</v>
      </c>
      <c r="C432" s="129">
        <f t="shared" si="13"/>
        <v>0.84181641585639855</v>
      </c>
      <c r="D432" s="128">
        <f t="shared" si="14"/>
        <v>0.251484313643216</v>
      </c>
    </row>
    <row r="433" spans="1:4" x14ac:dyDescent="0.2">
      <c r="A433" s="1">
        <v>429</v>
      </c>
      <c r="B433" s="105">
        <v>1284</v>
      </c>
      <c r="C433" s="129">
        <f t="shared" si="13"/>
        <v>0.83565832307720567</v>
      </c>
      <c r="D433" s="128">
        <f t="shared" si="14"/>
        <v>0.25091649395375548</v>
      </c>
    </row>
    <row r="434" spans="1:4" x14ac:dyDescent="0.2">
      <c r="A434" s="1">
        <v>430</v>
      </c>
      <c r="B434" s="105">
        <v>1287</v>
      </c>
      <c r="C434" s="129">
        <f t="shared" si="13"/>
        <v>0.82947179961751483</v>
      </c>
      <c r="D434" s="128">
        <f t="shared" si="14"/>
        <v>0.25034078708443741</v>
      </c>
    </row>
    <row r="435" spans="1:4" x14ac:dyDescent="0.2">
      <c r="A435" s="1">
        <v>431</v>
      </c>
      <c r="B435" s="105">
        <v>1290</v>
      </c>
      <c r="C435" s="129">
        <f t="shared" si="13"/>
        <v>0.82325713294295</v>
      </c>
      <c r="D435" s="128">
        <f t="shared" si="14"/>
        <v>0.24975721522131278</v>
      </c>
    </row>
    <row r="436" spans="1:4" x14ac:dyDescent="0.2">
      <c r="A436" s="1">
        <v>432</v>
      </c>
      <c r="B436" s="105">
        <v>1293</v>
      </c>
      <c r="C436" s="129">
        <f t="shared" si="13"/>
        <v>0.81701461505053841</v>
      </c>
      <c r="D436" s="128">
        <f t="shared" si="14"/>
        <v>0.24916580155354873</v>
      </c>
    </row>
    <row r="437" spans="1:4" x14ac:dyDescent="0.2">
      <c r="A437" s="1">
        <v>433</v>
      </c>
      <c r="B437" s="105">
        <v>1296</v>
      </c>
      <c r="C437" s="129">
        <f t="shared" si="13"/>
        <v>0.81074454246526795</v>
      </c>
      <c r="D437" s="128">
        <f t="shared" si="14"/>
        <v>0.2485665702801535</v>
      </c>
    </row>
    <row r="438" spans="1:4" x14ac:dyDescent="0.2">
      <c r="A438" s="1">
        <v>434</v>
      </c>
      <c r="B438" s="105">
        <v>1299</v>
      </c>
      <c r="C438" s="129">
        <f t="shared" si="13"/>
        <v>0.80444721623638527</v>
      </c>
      <c r="D438" s="128">
        <f t="shared" si="14"/>
        <v>0.24795954661671005</v>
      </c>
    </row>
    <row r="439" spans="1:4" x14ac:dyDescent="0.2">
      <c r="A439" s="1">
        <v>435</v>
      </c>
      <c r="B439" s="105">
        <v>1302</v>
      </c>
      <c r="C439" s="129">
        <f t="shared" si="13"/>
        <v>0.79812294193338729</v>
      </c>
      <c r="D439" s="128">
        <f t="shared" si="14"/>
        <v>0.24734475680210222</v>
      </c>
    </row>
    <row r="440" spans="1:4" x14ac:dyDescent="0.2">
      <c r="A440" s="1">
        <v>436</v>
      </c>
      <c r="B440" s="105">
        <v>1305</v>
      </c>
      <c r="C440" s="129">
        <f t="shared" si="13"/>
        <v>0.79177202964178872</v>
      </c>
      <c r="D440" s="128">
        <f t="shared" si="14"/>
        <v>0.24672222810524658</v>
      </c>
    </row>
    <row r="441" spans="1:4" x14ac:dyDescent="0.2">
      <c r="A441" s="1">
        <v>437</v>
      </c>
      <c r="B441" s="105">
        <v>1308</v>
      </c>
      <c r="C441" s="129">
        <f t="shared" si="13"/>
        <v>0.7853947939585334</v>
      </c>
      <c r="D441" s="128">
        <f t="shared" si="14"/>
        <v>0.24609198883181715</v>
      </c>
    </row>
    <row r="442" spans="1:4" x14ac:dyDescent="0.2">
      <c r="A442" s="1">
        <v>438</v>
      </c>
      <c r="B442" s="105">
        <v>1311</v>
      </c>
      <c r="C442" s="129">
        <f t="shared" si="13"/>
        <v>0.77899155398719711</v>
      </c>
      <c r="D442" s="128">
        <f t="shared" si="14"/>
        <v>0.24545406833097938</v>
      </c>
    </row>
    <row r="443" spans="1:4" x14ac:dyDescent="0.2">
      <c r="A443" s="1">
        <v>439</v>
      </c>
      <c r="B443" s="105">
        <v>1314</v>
      </c>
      <c r="C443" s="129">
        <f t="shared" si="13"/>
        <v>0.77256263333287611</v>
      </c>
      <c r="D443" s="128">
        <f t="shared" si="14"/>
        <v>0.24480849700211205</v>
      </c>
    </row>
    <row r="444" spans="1:4" x14ac:dyDescent="0.2">
      <c r="A444" s="1">
        <v>440</v>
      </c>
      <c r="B444" s="105">
        <v>1317</v>
      </c>
      <c r="C444" s="129">
        <f t="shared" si="13"/>
        <v>0.76610836009681105</v>
      </c>
      <c r="D444" s="128">
        <f t="shared" si="14"/>
        <v>0.24415530630154303</v>
      </c>
    </row>
    <row r="445" spans="1:4" x14ac:dyDescent="0.2">
      <c r="A445" s="1">
        <v>441</v>
      </c>
      <c r="B445" s="105">
        <v>1320</v>
      </c>
      <c r="C445" s="129">
        <f t="shared" si="13"/>
        <v>0.75962906687070519</v>
      </c>
      <c r="D445" s="128">
        <f t="shared" si="14"/>
        <v>0.24349452874926902</v>
      </c>
    </row>
    <row r="446" spans="1:4" x14ac:dyDescent="0.2">
      <c r="A446" s="1">
        <v>442</v>
      </c>
      <c r="B446" s="105">
        <v>1323</v>
      </c>
      <c r="C446" s="129">
        <f t="shared" si="13"/>
        <v>0.75312509073083678</v>
      </c>
      <c r="D446" s="128">
        <f t="shared" si="14"/>
        <v>0.24282619793569082</v>
      </c>
    </row>
    <row r="447" spans="1:4" x14ac:dyDescent="0.2">
      <c r="A447" s="1">
        <v>443</v>
      </c>
      <c r="B447" s="105">
        <v>1326</v>
      </c>
      <c r="C447" s="129">
        <f t="shared" si="13"/>
        <v>0.7465967732317822</v>
      </c>
      <c r="D447" s="128">
        <f t="shared" si="14"/>
        <v>0.24215034852833606</v>
      </c>
    </row>
    <row r="448" spans="1:4" x14ac:dyDescent="0.2">
      <c r="A448" s="1">
        <v>444</v>
      </c>
      <c r="B448" s="105">
        <v>1329</v>
      </c>
      <c r="C448" s="129">
        <f t="shared" si="13"/>
        <v>0.74004446039994565</v>
      </c>
      <c r="D448" s="128">
        <f t="shared" si="14"/>
        <v>0.24146701627858769</v>
      </c>
    </row>
    <row r="449" spans="1:4" x14ac:dyDescent="0.2">
      <c r="A449" s="1">
        <v>445</v>
      </c>
      <c r="B449" s="105">
        <v>1332</v>
      </c>
      <c r="C449" s="129">
        <f t="shared" si="13"/>
        <v>0.73346850272681341</v>
      </c>
      <c r="D449" s="128">
        <f t="shared" si="14"/>
        <v>0.24077623802841397</v>
      </c>
    </row>
    <row r="450" spans="1:4" x14ac:dyDescent="0.2">
      <c r="A450" s="1">
        <v>446</v>
      </c>
      <c r="B450" s="105">
        <v>1335</v>
      </c>
      <c r="C450" s="129">
        <f t="shared" si="13"/>
        <v>0.72686925516185996</v>
      </c>
      <c r="D450" s="128">
        <f t="shared" si="14"/>
        <v>0.24007805171709073</v>
      </c>
    </row>
    <row r="451" spans="1:4" x14ac:dyDescent="0.2">
      <c r="A451" s="1">
        <v>447</v>
      </c>
      <c r="B451" s="105">
        <v>1338</v>
      </c>
      <c r="C451" s="129">
        <f t="shared" si="13"/>
        <v>0.72024707710524094</v>
      </c>
      <c r="D451" s="128">
        <f t="shared" si="14"/>
        <v>0.23937249638793212</v>
      </c>
    </row>
    <row r="452" spans="1:4" x14ac:dyDescent="0.2">
      <c r="A452" s="1">
        <v>448</v>
      </c>
      <c r="B452" s="105">
        <v>1341</v>
      </c>
      <c r="C452" s="129">
        <f t="shared" si="13"/>
        <v>0.71360233240018223</v>
      </c>
      <c r="D452" s="128">
        <f t="shared" si="14"/>
        <v>0.23865961219501564</v>
      </c>
    </row>
    <row r="453" spans="1:4" x14ac:dyDescent="0.2">
      <c r="A453" s="1">
        <v>449</v>
      </c>
      <c r="B453" s="105">
        <v>1344</v>
      </c>
      <c r="C453" s="129">
        <f t="shared" si="13"/>
        <v>0.70693538932508015</v>
      </c>
      <c r="D453" s="128">
        <f t="shared" si="14"/>
        <v>0.23793944040990855</v>
      </c>
    </row>
    <row r="454" spans="1:4" x14ac:dyDescent="0.2">
      <c r="A454" s="1">
        <v>450</v>
      </c>
      <c r="B454" s="105">
        <v>1347</v>
      </c>
      <c r="C454" s="129">
        <f t="shared" ref="C454:C517" si="15">-5.30286453E-19*B454^6 + 3.9819127E-15*B454^5 - 0.0000000000101173678*B454^4 + 0.000000010526242*B454^3 - 0.00000471801092*B454^2 + 0.000653398493*B454 + 1.47145132</f>
        <v>0.70024662058537079</v>
      </c>
      <c r="D454" s="128">
        <f t="shared" si="14"/>
        <v>0.23721202342839409</v>
      </c>
    </row>
    <row r="455" spans="1:4" x14ac:dyDescent="0.2">
      <c r="A455" s="1">
        <v>451</v>
      </c>
      <c r="B455" s="105">
        <v>1350</v>
      </c>
      <c r="C455" s="129">
        <f t="shared" si="15"/>
        <v>0.69353640330503263</v>
      </c>
      <c r="D455" s="128">
        <f t="shared" si="14"/>
        <v>0.23647740477719781</v>
      </c>
    </row>
    <row r="456" spans="1:4" x14ac:dyDescent="0.2">
      <c r="A456" s="1">
        <v>452</v>
      </c>
      <c r="B456" s="105">
        <v>1353</v>
      </c>
      <c r="C456" s="129">
        <f t="shared" si="15"/>
        <v>0.68680511901794727</v>
      </c>
      <c r="D456" s="128">
        <f t="shared" si="14"/>
        <v>0.235735629120714</v>
      </c>
    </row>
    <row r="457" spans="1:4" x14ac:dyDescent="0.2">
      <c r="A457" s="1">
        <v>453</v>
      </c>
      <c r="B457" s="105">
        <v>1356</v>
      </c>
      <c r="C457" s="129">
        <f t="shared" si="15"/>
        <v>0.68005315365878227</v>
      </c>
      <c r="D457" s="128">
        <f t="shared" si="14"/>
        <v>0.23498674226772998</v>
      </c>
    </row>
    <row r="458" spans="1:4" x14ac:dyDescent="0.2">
      <c r="A458" s="1">
        <v>454</v>
      </c>
      <c r="B458" s="105">
        <v>1359</v>
      </c>
      <c r="C458" s="129">
        <f t="shared" si="15"/>
        <v>0.67328089755382958</v>
      </c>
      <c r="D458" s="128">
        <f t="shared" si="14"/>
        <v>0.2342307911781526</v>
      </c>
    </row>
    <row r="459" spans="1:4" x14ac:dyDescent="0.2">
      <c r="A459" s="1">
        <v>455</v>
      </c>
      <c r="B459" s="105">
        <v>1362</v>
      </c>
      <c r="C459" s="129">
        <f t="shared" si="15"/>
        <v>0.66648874541139458</v>
      </c>
      <c r="D459" s="128">
        <f t="shared" si="14"/>
        <v>0.23346782396973287</v>
      </c>
    </row>
    <row r="460" spans="1:4" x14ac:dyDescent="0.2">
      <c r="A460" s="1">
        <v>456</v>
      </c>
      <c r="B460" s="105">
        <v>1365</v>
      </c>
      <c r="C460" s="129">
        <f t="shared" si="15"/>
        <v>0.65967709631194171</v>
      </c>
      <c r="D460" s="128">
        <f t="shared" si="14"/>
        <v>0.23269788992479223</v>
      </c>
    </row>
    <row r="461" spans="1:4" x14ac:dyDescent="0.2">
      <c r="A461" s="1">
        <v>457</v>
      </c>
      <c r="B461" s="105">
        <v>1368</v>
      </c>
      <c r="C461" s="129">
        <f t="shared" si="15"/>
        <v>0.65284635369801991</v>
      </c>
      <c r="D461" s="128">
        <f t="shared" si="14"/>
        <v>0.2319210394969442</v>
      </c>
    </row>
    <row r="462" spans="1:4" x14ac:dyDescent="0.2">
      <c r="A462" s="1">
        <v>458</v>
      </c>
      <c r="B462" s="105">
        <v>1371</v>
      </c>
      <c r="C462" s="129">
        <f t="shared" si="15"/>
        <v>0.64599692536385755</v>
      </c>
      <c r="D462" s="128">
        <f t="shared" si="14"/>
        <v>0.23113732431782585</v>
      </c>
    </row>
    <row r="463" spans="1:4" x14ac:dyDescent="0.2">
      <c r="A463" s="1">
        <v>459</v>
      </c>
      <c r="B463" s="105">
        <v>1374</v>
      </c>
      <c r="C463" s="129">
        <f t="shared" si="15"/>
        <v>0.63912922344469636</v>
      </c>
      <c r="D463" s="128">
        <f t="shared" si="14"/>
        <v>0.23034679720381213</v>
      </c>
    </row>
    <row r="464" spans="1:4" x14ac:dyDescent="0.2">
      <c r="A464" s="1">
        <v>460</v>
      </c>
      <c r="B464" s="105">
        <v>1377</v>
      </c>
      <c r="C464" s="129">
        <f t="shared" si="15"/>
        <v>0.63224366440583568</v>
      </c>
      <c r="D464" s="128">
        <f t="shared" si="14"/>
        <v>0.2295495121627501</v>
      </c>
    </row>
    <row r="465" spans="1:4" x14ac:dyDescent="0.2">
      <c r="A465" s="1">
        <v>461</v>
      </c>
      <c r="B465" s="105">
        <v>1380</v>
      </c>
      <c r="C465" s="129">
        <f t="shared" si="15"/>
        <v>0.62534066903139429</v>
      </c>
      <c r="D465" s="128">
        <f t="shared" si="14"/>
        <v>0.22874552440067786</v>
      </c>
    </row>
    <row r="466" spans="1:4" x14ac:dyDescent="0.2">
      <c r="A466" s="1">
        <v>462</v>
      </c>
      <c r="B466" s="105">
        <v>1383</v>
      </c>
      <c r="C466" s="129">
        <f t="shared" si="15"/>
        <v>0.61842066241284366</v>
      </c>
      <c r="D466" s="128">
        <f t="shared" si="14"/>
        <v>0.22793489032854819</v>
      </c>
    </row>
    <row r="467" spans="1:4" x14ac:dyDescent="0.2">
      <c r="A467" s="1">
        <v>463</v>
      </c>
      <c r="B467" s="105">
        <v>1386</v>
      </c>
      <c r="C467" s="129">
        <f t="shared" si="15"/>
        <v>0.61148407393719306</v>
      </c>
      <c r="D467" s="128">
        <f t="shared" si="14"/>
        <v>0.22711766756895369</v>
      </c>
    </row>
    <row r="468" spans="1:4" x14ac:dyDescent="0.2">
      <c r="A468" s="1">
        <v>464</v>
      </c>
      <c r="B468" s="105">
        <v>1389</v>
      </c>
      <c r="C468" s="129">
        <f t="shared" si="15"/>
        <v>0.60453133727492181</v>
      </c>
      <c r="D468" s="128">
        <f t="shared" si="14"/>
        <v>0.22629391496285201</v>
      </c>
    </row>
    <row r="469" spans="1:4" x14ac:dyDescent="0.2">
      <c r="A469" s="1">
        <v>465</v>
      </c>
      <c r="B469" s="105">
        <v>1392</v>
      </c>
      <c r="C469" s="129">
        <f t="shared" si="15"/>
        <v>0.59756289036767352</v>
      </c>
      <c r="D469" s="128">
        <f t="shared" si="14"/>
        <v>0.22546369257628385</v>
      </c>
    </row>
    <row r="470" spans="1:4" x14ac:dyDescent="0.2">
      <c r="A470" s="1">
        <v>466</v>
      </c>
      <c r="B470" s="105">
        <v>1395</v>
      </c>
      <c r="C470" s="129">
        <f t="shared" si="15"/>
        <v>0.59057917541561467</v>
      </c>
      <c r="D470" s="128">
        <f t="shared" si="14"/>
        <v>0.22462706170710278</v>
      </c>
    </row>
    <row r="471" spans="1:4" x14ac:dyDescent="0.2">
      <c r="A471" s="1">
        <v>467</v>
      </c>
      <c r="B471" s="105">
        <v>1398</v>
      </c>
      <c r="C471" s="129">
        <f t="shared" si="15"/>
        <v>0.58358063886453737</v>
      </c>
      <c r="D471" s="128">
        <f t="shared" si="14"/>
        <v>0.22378408489169177</v>
      </c>
    </row>
    <row r="472" spans="1:4" x14ac:dyDescent="0.2">
      <c r="A472" s="1">
        <v>468</v>
      </c>
      <c r="B472" s="105">
        <v>1401</v>
      </c>
      <c r="C472" s="129">
        <f t="shared" si="15"/>
        <v>0.57656773139268502</v>
      </c>
      <c r="D472" s="128">
        <f t="shared" si="14"/>
        <v>0.22293482591169089</v>
      </c>
    </row>
    <row r="473" spans="1:4" x14ac:dyDescent="0.2">
      <c r="A473" s="1">
        <v>469</v>
      </c>
      <c r="B473" s="105">
        <v>1404</v>
      </c>
      <c r="C473" s="129">
        <f t="shared" si="15"/>
        <v>0.56954090789731682</v>
      </c>
      <c r="D473" s="128">
        <f t="shared" si="14"/>
        <v>0.22207934980071786</v>
      </c>
    </row>
    <row r="474" spans="1:4" x14ac:dyDescent="0.2">
      <c r="A474" s="1">
        <v>470</v>
      </c>
      <c r="B474" s="105">
        <v>1407</v>
      </c>
      <c r="C474" s="129">
        <f t="shared" si="15"/>
        <v>0.56250062748095431</v>
      </c>
      <c r="D474" s="128">
        <f t="shared" si="14"/>
        <v>0.22121772285108943</v>
      </c>
    </row>
    <row r="475" spans="1:4" x14ac:dyDescent="0.2">
      <c r="A475" s="1">
        <v>471</v>
      </c>
      <c r="B475" s="105">
        <v>1410</v>
      </c>
      <c r="C475" s="129">
        <f t="shared" si="15"/>
        <v>0.55544735343737395</v>
      </c>
      <c r="D475" s="128">
        <f t="shared" si="14"/>
        <v>0.22035001262054466</v>
      </c>
    </row>
    <row r="476" spans="1:4" x14ac:dyDescent="0.2">
      <c r="A476" s="1">
        <v>472</v>
      </c>
      <c r="B476" s="105">
        <v>1413</v>
      </c>
      <c r="C476" s="129">
        <f t="shared" si="15"/>
        <v>0.54838155323734561</v>
      </c>
      <c r="D476" s="128">
        <f t="shared" si="14"/>
        <v>0.21947628793896701</v>
      </c>
    </row>
    <row r="477" spans="1:4" x14ac:dyDescent="0.2">
      <c r="A477" s="1">
        <v>473</v>
      </c>
      <c r="B477" s="105">
        <v>1416</v>
      </c>
      <c r="C477" s="129">
        <f t="shared" si="15"/>
        <v>0.5413036985140105</v>
      </c>
      <c r="D477" s="128">
        <f t="shared" si="14"/>
        <v>0.21859661891510573</v>
      </c>
    </row>
    <row r="478" spans="1:4" x14ac:dyDescent="0.2">
      <c r="A478" s="1">
        <v>474</v>
      </c>
      <c r="B478" s="105">
        <v>1419</v>
      </c>
      <c r="C478" s="129">
        <f t="shared" si="15"/>
        <v>0.53421426504810976</v>
      </c>
      <c r="D478" s="128">
        <f t="shared" si="14"/>
        <v>0.21771107694329783</v>
      </c>
    </row>
    <row r="479" spans="1:4" x14ac:dyDescent="0.2">
      <c r="A479" s="1">
        <v>475</v>
      </c>
      <c r="B479" s="105">
        <v>1422</v>
      </c>
      <c r="C479" s="129">
        <f t="shared" si="15"/>
        <v>0.52711373275279272</v>
      </c>
      <c r="D479" s="128">
        <f t="shared" si="14"/>
        <v>0.21681973471018801</v>
      </c>
    </row>
    <row r="480" spans="1:4" x14ac:dyDescent="0.2">
      <c r="A480" s="1">
        <v>476</v>
      </c>
      <c r="B480" s="105">
        <v>1425</v>
      </c>
      <c r="C480" s="129">
        <f t="shared" si="15"/>
        <v>0.52000258565826174</v>
      </c>
      <c r="D480" s="128">
        <f t="shared" si="14"/>
        <v>0.21592266620145217</v>
      </c>
    </row>
    <row r="481" spans="1:4" x14ac:dyDescent="0.2">
      <c r="A481" s="1">
        <v>477</v>
      </c>
      <c r="B481" s="105">
        <v>1428</v>
      </c>
      <c r="C481" s="129">
        <f t="shared" si="15"/>
        <v>0.51288131189607888</v>
      </c>
      <c r="D481" s="128">
        <f t="shared" si="14"/>
        <v>0.21501994670851632</v>
      </c>
    </row>
    <row r="482" spans="1:4" x14ac:dyDescent="0.2">
      <c r="A482" s="1">
        <v>478</v>
      </c>
      <c r="B482" s="105">
        <v>1431</v>
      </c>
      <c r="C482" s="129">
        <f t="shared" si="15"/>
        <v>0.50575040368318669</v>
      </c>
      <c r="D482" s="128">
        <f t="shared" si="14"/>
        <v>0.21411165283527844</v>
      </c>
    </row>
    <row r="483" spans="1:4" x14ac:dyDescent="0.2">
      <c r="A483" s="1">
        <v>479</v>
      </c>
      <c r="B483" s="105">
        <v>1434</v>
      </c>
      <c r="C483" s="129">
        <f t="shared" si="15"/>
        <v>0.49861035730569803</v>
      </c>
      <c r="D483" s="128">
        <f t="shared" si="14"/>
        <v>0.2131978625048282</v>
      </c>
    </row>
    <row r="484" spans="1:4" x14ac:dyDescent="0.2">
      <c r="A484" s="1">
        <v>480</v>
      </c>
      <c r="B484" s="105">
        <v>1437</v>
      </c>
      <c r="C484" s="129">
        <f t="shared" si="15"/>
        <v>0.49146167310238575</v>
      </c>
      <c r="D484" s="128">
        <f t="shared" si="14"/>
        <v>0.21227865496616827</v>
      </c>
    </row>
    <row r="485" spans="1:4" x14ac:dyDescent="0.2">
      <c r="A485" s="1">
        <v>481</v>
      </c>
      <c r="B485" s="105">
        <v>1440</v>
      </c>
      <c r="C485" s="129">
        <f t="shared" si="15"/>
        <v>0.48430485544785085</v>
      </c>
      <c r="D485" s="128">
        <f t="shared" si="14"/>
        <v>0.21135411080093458</v>
      </c>
    </row>
    <row r="486" spans="1:4" x14ac:dyDescent="0.2">
      <c r="A486" s="1">
        <v>482</v>
      </c>
      <c r="B486" s="105">
        <v>1443</v>
      </c>
      <c r="C486" s="129">
        <f t="shared" si="15"/>
        <v>0.47714041273550578</v>
      </c>
      <c r="D486" s="128">
        <f t="shared" si="14"/>
        <v>0.2104243119301159</v>
      </c>
    </row>
    <row r="487" spans="1:4" x14ac:dyDescent="0.2">
      <c r="A487" s="1">
        <v>483</v>
      </c>
      <c r="B487" s="105">
        <v>1446</v>
      </c>
      <c r="C487" s="129">
        <f t="shared" si="15"/>
        <v>0.4699688573601688</v>
      </c>
      <c r="D487" s="128">
        <f t="shared" si="14"/>
        <v>0.20948934162077193</v>
      </c>
    </row>
    <row r="488" spans="1:4" x14ac:dyDescent="0.2">
      <c r="A488" s="1">
        <v>484</v>
      </c>
      <c r="B488" s="105">
        <v>1449</v>
      </c>
      <c r="C488" s="129">
        <f t="shared" si="15"/>
        <v>0.46279070570047409</v>
      </c>
      <c r="D488" s="128">
        <f t="shared" ref="D488:D551" si="16" xml:space="preserve"> -3.71860883E-22*B488^6 + 2.33655295E-16*B488^5 - 9.78327567E-13*B488^4 + 0.00000000132212729*B488^3 - 0.000000784489673*B488^2 + 0.000401100685*B488 + 0.0758489901</f>
        <v>0.20854928449275612</v>
      </c>
    </row>
    <row r="489" spans="1:4" x14ac:dyDescent="0.2">
      <c r="A489" s="1">
        <v>485</v>
      </c>
      <c r="B489" s="105">
        <v>1452</v>
      </c>
      <c r="C489" s="129">
        <f t="shared" si="15"/>
        <v>0.45560647810096233</v>
      </c>
      <c r="D489" s="128">
        <f t="shared" si="16"/>
        <v>0.20760422652543409</v>
      </c>
    </row>
    <row r="490" spans="1:4" x14ac:dyDescent="0.2">
      <c r="A490" s="1">
        <v>486</v>
      </c>
      <c r="B490" s="105">
        <v>1455</v>
      </c>
      <c r="C490" s="129">
        <f t="shared" si="15"/>
        <v>0.44841669885386981</v>
      </c>
      <c r="D490" s="128">
        <f t="shared" si="16"/>
        <v>0.20665425506440094</v>
      </c>
    </row>
    <row r="491" spans="1:4" x14ac:dyDescent="0.2">
      <c r="A491" s="1">
        <v>487</v>
      </c>
      <c r="B491" s="105">
        <v>1458</v>
      </c>
      <c r="C491" s="129">
        <f t="shared" si="15"/>
        <v>0.4412218961806913</v>
      </c>
      <c r="D491" s="128">
        <f t="shared" si="16"/>
        <v>0.2056994588282014</v>
      </c>
    </row>
    <row r="492" spans="1:4" x14ac:dyDescent="0.2">
      <c r="A492" s="1">
        <v>488</v>
      </c>
      <c r="B492" s="105">
        <v>1461</v>
      </c>
      <c r="C492" s="129">
        <f t="shared" si="15"/>
        <v>0.43402260221342437</v>
      </c>
      <c r="D492" s="128">
        <f t="shared" si="16"/>
        <v>0.20473992791505069</v>
      </c>
    </row>
    <row r="493" spans="1:4" x14ac:dyDescent="0.2">
      <c r="A493" s="1">
        <v>489</v>
      </c>
      <c r="B493" s="105">
        <v>1464</v>
      </c>
      <c r="C493" s="129">
        <f t="shared" si="15"/>
        <v>0.42681935297557327</v>
      </c>
      <c r="D493" s="128">
        <f t="shared" si="16"/>
        <v>0.20377575380954971</v>
      </c>
    </row>
    <row r="494" spans="1:4" x14ac:dyDescent="0.2">
      <c r="A494" s="1">
        <v>490</v>
      </c>
      <c r="B494" s="105">
        <v>1467</v>
      </c>
      <c r="C494" s="129">
        <f t="shared" si="15"/>
        <v>0.41961268836279375</v>
      </c>
      <c r="D494" s="128">
        <f t="shared" si="16"/>
        <v>0.20280702938940509</v>
      </c>
    </row>
    <row r="495" spans="1:4" x14ac:dyDescent="0.2">
      <c r="A495" s="1">
        <v>491</v>
      </c>
      <c r="B495" s="105">
        <v>1470</v>
      </c>
      <c r="C495" s="129">
        <f t="shared" si="15"/>
        <v>0.41240315212339596</v>
      </c>
      <c r="D495" s="128">
        <f t="shared" si="16"/>
        <v>0.20183384893214895</v>
      </c>
    </row>
    <row r="496" spans="1:4" x14ac:dyDescent="0.2">
      <c r="A496" s="1">
        <v>492</v>
      </c>
      <c r="B496" s="105">
        <v>1473</v>
      </c>
      <c r="C496" s="129">
        <f t="shared" si="15"/>
        <v>0.4051912918384164</v>
      </c>
      <c r="D496" s="128">
        <f t="shared" si="16"/>
        <v>0.20085630812185407</v>
      </c>
    </row>
    <row r="497" spans="1:4" x14ac:dyDescent="0.2">
      <c r="A497" s="1">
        <v>493</v>
      </c>
      <c r="B497" s="105">
        <v>1476</v>
      </c>
      <c r="C497" s="129">
        <f t="shared" si="15"/>
        <v>0.39797765890152714</v>
      </c>
      <c r="D497" s="128">
        <f t="shared" si="16"/>
        <v>0.19987450405585283</v>
      </c>
    </row>
    <row r="498" spans="1:4" x14ac:dyDescent="0.2">
      <c r="A498" s="1">
        <v>494</v>
      </c>
      <c r="B498" s="105">
        <v>1479</v>
      </c>
      <c r="C498" s="129">
        <f t="shared" si="15"/>
        <v>0.39076280849863076</v>
      </c>
      <c r="D498" s="128">
        <f t="shared" si="16"/>
        <v>0.198888535251455</v>
      </c>
    </row>
    <row r="499" spans="1:4" x14ac:dyDescent="0.2">
      <c r="A499" s="1">
        <v>495</v>
      </c>
      <c r="B499" s="105">
        <v>1482</v>
      </c>
      <c r="C499" s="129">
        <f t="shared" si="15"/>
        <v>0.38354729958713007</v>
      </c>
      <c r="D499" s="128">
        <f t="shared" si="16"/>
        <v>0.19789850165266887</v>
      </c>
    </row>
    <row r="500" spans="1:4" x14ac:dyDescent="0.2">
      <c r="A500" s="1">
        <v>496</v>
      </c>
      <c r="B500" s="105">
        <v>1485</v>
      </c>
      <c r="C500" s="129">
        <f t="shared" si="15"/>
        <v>0.37633169487498752</v>
      </c>
      <c r="D500" s="128">
        <f t="shared" si="16"/>
        <v>0.19690450463690778</v>
      </c>
    </row>
    <row r="501" spans="1:4" x14ac:dyDescent="0.2">
      <c r="A501" s="1">
        <v>497</v>
      </c>
      <c r="B501" s="105">
        <v>1488</v>
      </c>
      <c r="C501" s="129">
        <f t="shared" si="15"/>
        <v>0.36911656079948019</v>
      </c>
      <c r="D501" s="128">
        <f t="shared" si="16"/>
        <v>0.19590664702172234</v>
      </c>
    </row>
    <row r="502" spans="1:4" x14ac:dyDescent="0.2">
      <c r="A502" s="1">
        <v>498</v>
      </c>
      <c r="B502" s="105">
        <v>1491</v>
      </c>
      <c r="C502" s="129">
        <f t="shared" si="15"/>
        <v>0.36190246750566679</v>
      </c>
      <c r="D502" s="128">
        <f t="shared" si="16"/>
        <v>0.19490503307150497</v>
      </c>
    </row>
    <row r="503" spans="1:4" x14ac:dyDescent="0.2">
      <c r="A503" s="1">
        <v>499</v>
      </c>
      <c r="B503" s="105">
        <v>1494</v>
      </c>
      <c r="C503" s="129">
        <f t="shared" si="15"/>
        <v>0.35468998882458491</v>
      </c>
      <c r="D503" s="128">
        <f t="shared" si="16"/>
        <v>0.19389976850421109</v>
      </c>
    </row>
    <row r="504" spans="1:4" x14ac:dyDescent="0.2">
      <c r="A504" s="1">
        <v>500</v>
      </c>
      <c r="B504" s="105">
        <v>1497</v>
      </c>
      <c r="C504" s="129">
        <f t="shared" si="15"/>
        <v>0.34747970225115221</v>
      </c>
      <c r="D504" s="128">
        <f t="shared" si="16"/>
        <v>0.19289096049807453</v>
      </c>
    </row>
    <row r="505" spans="1:4" x14ac:dyDescent="0.2">
      <c r="A505" s="1">
        <v>501</v>
      </c>
      <c r="B505" s="105">
        <v>1500</v>
      </c>
      <c r="C505" s="129">
        <f t="shared" si="15"/>
        <v>0.34027218892187117</v>
      </c>
      <c r="D505" s="128">
        <f t="shared" si="16"/>
        <v>0.19187871769832821</v>
      </c>
    </row>
    <row r="506" spans="1:4" x14ac:dyDescent="0.2">
      <c r="A506" s="1">
        <v>502</v>
      </c>
      <c r="B506" s="105">
        <v>1503</v>
      </c>
      <c r="C506" s="129">
        <f t="shared" si="15"/>
        <v>0.33306803359211812</v>
      </c>
      <c r="D506" s="128">
        <f t="shared" si="16"/>
        <v>0.19086315022391398</v>
      </c>
    </row>
    <row r="507" spans="1:4" x14ac:dyDescent="0.2">
      <c r="A507" s="1">
        <v>503</v>
      </c>
      <c r="B507" s="105">
        <v>1506</v>
      </c>
      <c r="C507" s="129">
        <f t="shared" si="15"/>
        <v>0.32586782461321318</v>
      </c>
      <c r="D507" s="128">
        <f t="shared" si="16"/>
        <v>0.18984436967420182</v>
      </c>
    </row>
    <row r="508" spans="1:4" x14ac:dyDescent="0.2">
      <c r="A508" s="1">
        <v>504</v>
      </c>
      <c r="B508" s="105">
        <v>1509</v>
      </c>
      <c r="C508" s="129">
        <f t="shared" si="15"/>
        <v>0.31867215390933312</v>
      </c>
      <c r="D508" s="128">
        <f t="shared" si="16"/>
        <v>0.18882248913570487</v>
      </c>
    </row>
    <row r="509" spans="1:4" x14ac:dyDescent="0.2">
      <c r="A509" s="1">
        <v>505</v>
      </c>
      <c r="B509" s="105">
        <v>1512</v>
      </c>
      <c r="C509" s="129">
        <f t="shared" si="15"/>
        <v>0.31148161695394272</v>
      </c>
      <c r="D509" s="128">
        <f t="shared" si="16"/>
        <v>0.18779762318879623</v>
      </c>
    </row>
    <row r="510" spans="1:4" x14ac:dyDescent="0.2">
      <c r="A510" s="1">
        <v>506</v>
      </c>
      <c r="B510" s="105">
        <v>1515</v>
      </c>
      <c r="C510" s="129">
        <f t="shared" si="15"/>
        <v>0.30429681274605036</v>
      </c>
      <c r="D510" s="128">
        <f t="shared" si="16"/>
        <v>0.18676988791442095</v>
      </c>
    </row>
    <row r="511" spans="1:4" x14ac:dyDescent="0.2">
      <c r="A511" s="1">
        <v>507</v>
      </c>
      <c r="B511" s="105">
        <v>1518</v>
      </c>
      <c r="C511" s="129">
        <f t="shared" si="15"/>
        <v>0.29711834378622992</v>
      </c>
      <c r="D511" s="128">
        <f t="shared" si="16"/>
        <v>0.18573940090081587</v>
      </c>
    </row>
    <row r="512" spans="1:4" x14ac:dyDescent="0.2">
      <c r="A512" s="1">
        <v>508</v>
      </c>
      <c r="B512" s="105">
        <v>1521</v>
      </c>
      <c r="C512" s="129">
        <f t="shared" si="15"/>
        <v>0.28994681605226846</v>
      </c>
      <c r="D512" s="128">
        <f t="shared" si="16"/>
        <v>0.18470628125021926</v>
      </c>
    </row>
    <row r="513" spans="1:4" x14ac:dyDescent="0.2">
      <c r="A513" s="1">
        <v>509</v>
      </c>
      <c r="B513" s="105">
        <v>1524</v>
      </c>
      <c r="C513" s="129">
        <f t="shared" si="15"/>
        <v>0.28278283897456546</v>
      </c>
      <c r="D513" s="128">
        <f t="shared" si="16"/>
        <v>0.18367064958559043</v>
      </c>
    </row>
    <row r="514" spans="1:4" x14ac:dyDescent="0.2">
      <c r="A514" s="1">
        <v>510</v>
      </c>
      <c r="B514" s="105">
        <v>1527</v>
      </c>
      <c r="C514" s="129">
        <f t="shared" si="15"/>
        <v>0.27562702541134354</v>
      </c>
      <c r="D514" s="128">
        <f t="shared" si="16"/>
        <v>0.18263262805732161</v>
      </c>
    </row>
    <row r="515" spans="1:4" x14ac:dyDescent="0.2">
      <c r="A515" s="1">
        <v>511</v>
      </c>
      <c r="B515" s="105">
        <v>1530</v>
      </c>
      <c r="C515" s="129">
        <f t="shared" si="15"/>
        <v>0.26847999162341263</v>
      </c>
      <c r="D515" s="128">
        <f t="shared" si="16"/>
        <v>0.18159234034995153</v>
      </c>
    </row>
    <row r="516" spans="1:4" x14ac:dyDescent="0.2">
      <c r="A516" s="1">
        <v>512</v>
      </c>
      <c r="B516" s="105">
        <v>1533</v>
      </c>
      <c r="C516" s="129">
        <f t="shared" si="15"/>
        <v>0.26134235724883248</v>
      </c>
      <c r="D516" s="128">
        <f t="shared" si="16"/>
        <v>0.18054991168888235</v>
      </c>
    </row>
    <row r="517" spans="1:4" x14ac:dyDescent="0.2">
      <c r="A517" s="1">
        <v>513</v>
      </c>
      <c r="B517" s="105">
        <v>1536</v>
      </c>
      <c r="C517" s="129">
        <f t="shared" si="15"/>
        <v>0.25421474527711707</v>
      </c>
      <c r="D517" s="128">
        <f t="shared" si="16"/>
        <v>0.17950546884709129</v>
      </c>
    </row>
    <row r="518" spans="1:4" x14ac:dyDescent="0.2">
      <c r="A518" s="1">
        <v>514</v>
      </c>
      <c r="B518" s="105">
        <v>1539</v>
      </c>
      <c r="C518" s="129">
        <f t="shared" ref="C518:C554" si="17">-5.30286453E-19*B518^6 + 3.9819127E-15*B518^5 - 0.0000000000101173678*B518^4 + 0.000000010526242*B518^3 - 0.00000471801092*B518^2 + 0.000653398493*B518 + 1.47145132</f>
        <v>0.24709778202338217</v>
      </c>
      <c r="D518" s="128">
        <f t="shared" si="16"/>
        <v>0.17845914015184416</v>
      </c>
    </row>
    <row r="519" spans="1:4" x14ac:dyDescent="0.2">
      <c r="A519" s="1">
        <v>515</v>
      </c>
      <c r="B519" s="105">
        <v>1542</v>
      </c>
      <c r="C519" s="129">
        <f t="shared" si="17"/>
        <v>0.23999209710193314</v>
      </c>
      <c r="D519" s="128">
        <f t="shared" si="16"/>
        <v>0.17741105549141145</v>
      </c>
    </row>
    <row r="520" spans="1:4" x14ac:dyDescent="0.2">
      <c r="A520" s="1">
        <v>516</v>
      </c>
      <c r="B520" s="105">
        <v>1545</v>
      </c>
      <c r="C520" s="129">
        <f t="shared" si="17"/>
        <v>0.23289832339988137</v>
      </c>
      <c r="D520" s="128">
        <f t="shared" si="16"/>
        <v>0.17636134632178035</v>
      </c>
    </row>
    <row r="521" spans="1:4" x14ac:dyDescent="0.2">
      <c r="A521" s="1">
        <v>517</v>
      </c>
      <c r="B521" s="105">
        <v>1548</v>
      </c>
      <c r="C521" s="129">
        <f t="shared" si="17"/>
        <v>0.225817097050242</v>
      </c>
      <c r="D521" s="128">
        <f t="shared" si="16"/>
        <v>0.17531014567336523</v>
      </c>
    </row>
    <row r="522" spans="1:4" x14ac:dyDescent="0.2">
      <c r="A522" s="1">
        <v>518</v>
      </c>
      <c r="B522" s="105">
        <v>1551</v>
      </c>
      <c r="C522" s="129">
        <f t="shared" si="17"/>
        <v>0.21874905740485739</v>
      </c>
      <c r="D522" s="128">
        <f t="shared" si="16"/>
        <v>0.17425758815772674</v>
      </c>
    </row>
    <row r="523" spans="1:4" x14ac:dyDescent="0.2">
      <c r="A523" s="1">
        <v>519</v>
      </c>
      <c r="B523" s="105">
        <v>1554</v>
      </c>
      <c r="C523" s="129">
        <f t="shared" si="17"/>
        <v>0.21169484700703856</v>
      </c>
      <c r="D523" s="128">
        <f t="shared" si="16"/>
        <v>0.1732038099742762</v>
      </c>
    </row>
    <row r="524" spans="1:4" x14ac:dyDescent="0.2">
      <c r="A524" s="1">
        <v>520</v>
      </c>
      <c r="B524" s="105">
        <v>1557</v>
      </c>
      <c r="C524" s="129">
        <f t="shared" si="17"/>
        <v>0.20465511156390326</v>
      </c>
      <c r="D524" s="128">
        <f t="shared" si="16"/>
        <v>0.17214894891699795</v>
      </c>
    </row>
    <row r="525" spans="1:4" x14ac:dyDescent="0.2">
      <c r="A525" s="1">
        <v>521</v>
      </c>
      <c r="B525" s="105">
        <v>1560</v>
      </c>
      <c r="C525" s="129">
        <f t="shared" si="17"/>
        <v>0.1976304999184828</v>
      </c>
      <c r="D525" s="128">
        <f t="shared" si="16"/>
        <v>0.17109314438115197</v>
      </c>
    </row>
    <row r="526" spans="1:4" x14ac:dyDescent="0.2">
      <c r="A526" s="1">
        <v>522</v>
      </c>
      <c r="B526" s="105">
        <v>1563</v>
      </c>
      <c r="C526" s="129">
        <f t="shared" si="17"/>
        <v>0.19062166402146064</v>
      </c>
      <c r="D526" s="128">
        <f t="shared" si="16"/>
        <v>0.17003653736999547</v>
      </c>
    </row>
    <row r="527" spans="1:4" x14ac:dyDescent="0.2">
      <c r="A527" s="1">
        <v>523</v>
      </c>
      <c r="B527" s="105">
        <v>1566</v>
      </c>
      <c r="C527" s="129">
        <f t="shared" si="17"/>
        <v>0.18362925890273907</v>
      </c>
      <c r="D527" s="128">
        <f t="shared" si="16"/>
        <v>0.16897927050148476</v>
      </c>
    </row>
    <row r="528" spans="1:4" x14ac:dyDescent="0.2">
      <c r="A528" s="1">
        <v>524</v>
      </c>
      <c r="B528" s="105">
        <v>1569</v>
      </c>
      <c r="C528" s="129">
        <f t="shared" si="17"/>
        <v>0.1766539426426601</v>
      </c>
      <c r="D528" s="128">
        <f t="shared" si="16"/>
        <v>0.1679214880149984</v>
      </c>
    </row>
    <row r="529" spans="1:4" x14ac:dyDescent="0.2">
      <c r="A529" s="1">
        <v>525</v>
      </c>
      <c r="B529" s="105">
        <v>1572</v>
      </c>
      <c r="C529" s="129">
        <f t="shared" si="17"/>
        <v>0.16969637634295753</v>
      </c>
      <c r="D529" s="128">
        <f t="shared" si="16"/>
        <v>0.16686333577803636</v>
      </c>
    </row>
    <row r="530" spans="1:4" x14ac:dyDescent="0.2">
      <c r="A530" s="1">
        <v>526</v>
      </c>
      <c r="B530" s="105">
        <v>1575</v>
      </c>
      <c r="C530" s="129">
        <f t="shared" si="17"/>
        <v>0.16275722409744753</v>
      </c>
      <c r="D530" s="128">
        <f t="shared" si="16"/>
        <v>0.16580496129294364</v>
      </c>
    </row>
    <row r="531" spans="1:4" x14ac:dyDescent="0.2">
      <c r="A531" s="1">
        <v>527</v>
      </c>
      <c r="B531" s="105">
        <v>1578</v>
      </c>
      <c r="C531" s="129">
        <f t="shared" si="17"/>
        <v>0.15583715296240674</v>
      </c>
      <c r="D531" s="128">
        <f t="shared" si="16"/>
        <v>0.16474651370361248</v>
      </c>
    </row>
    <row r="532" spans="1:4" x14ac:dyDescent="0.2">
      <c r="A532" s="1">
        <v>528</v>
      </c>
      <c r="B532" s="105">
        <v>1581</v>
      </c>
      <c r="C532" s="129">
        <f t="shared" si="17"/>
        <v>0.14893683292676396</v>
      </c>
      <c r="D532" s="128">
        <f t="shared" si="16"/>
        <v>0.16368814380219776</v>
      </c>
    </row>
    <row r="533" spans="1:4" x14ac:dyDescent="0.2">
      <c r="A533" s="1">
        <v>529</v>
      </c>
      <c r="B533" s="105">
        <v>1584</v>
      </c>
      <c r="C533" s="129">
        <f t="shared" si="17"/>
        <v>0.14205693688189358</v>
      </c>
      <c r="D533" s="128">
        <f t="shared" si="16"/>
        <v>0.16263000403582639</v>
      </c>
    </row>
    <row r="534" spans="1:4" x14ac:dyDescent="0.2">
      <c r="A534" s="1">
        <v>530</v>
      </c>
      <c r="B534" s="105">
        <v>1587</v>
      </c>
      <c r="C534" s="129">
        <f t="shared" si="17"/>
        <v>0.13519814059115731</v>
      </c>
      <c r="D534" s="128">
        <f t="shared" si="16"/>
        <v>0.16157224851330931</v>
      </c>
    </row>
    <row r="535" spans="1:4" x14ac:dyDescent="0.2">
      <c r="A535" s="1">
        <v>531</v>
      </c>
      <c r="B535" s="105">
        <v>1590</v>
      </c>
      <c r="C535" s="129">
        <f t="shared" si="17"/>
        <v>0.12836112265926691</v>
      </c>
      <c r="D535" s="128">
        <f t="shared" si="16"/>
        <v>0.16051503301184789</v>
      </c>
    </row>
    <row r="536" spans="1:4" x14ac:dyDescent="0.2">
      <c r="A536" s="1">
        <v>532</v>
      </c>
      <c r="B536" s="105">
        <v>1593</v>
      </c>
      <c r="C536" s="129">
        <f t="shared" si="17"/>
        <v>0.12154656450122547</v>
      </c>
      <c r="D536" s="128">
        <f t="shared" si="16"/>
        <v>0.15945851498375163</v>
      </c>
    </row>
    <row r="537" spans="1:4" x14ac:dyDescent="0.2">
      <c r="A537" s="1">
        <v>533</v>
      </c>
      <c r="B537" s="105">
        <v>1596</v>
      </c>
      <c r="C537" s="129">
        <f t="shared" si="17"/>
        <v>0.11475515031113859</v>
      </c>
      <c r="D537" s="128">
        <f t="shared" si="16"/>
        <v>0.1584028535631391</v>
      </c>
    </row>
    <row r="538" spans="1:4" x14ac:dyDescent="0.2">
      <c r="A538" s="1">
        <v>534</v>
      </c>
      <c r="B538" s="105">
        <v>1599</v>
      </c>
      <c r="C538" s="129">
        <f t="shared" si="17"/>
        <v>0.10798756703059076</v>
      </c>
      <c r="D538" s="128">
        <f t="shared" si="16"/>
        <v>0.15734820957265627</v>
      </c>
    </row>
    <row r="539" spans="1:4" x14ac:dyDescent="0.2">
      <c r="A539" s="1">
        <v>535</v>
      </c>
      <c r="B539" s="105">
        <v>1602</v>
      </c>
      <c r="C539" s="129">
        <f t="shared" si="17"/>
        <v>0.10124450431685705</v>
      </c>
      <c r="D539" s="128">
        <f t="shared" si="16"/>
        <v>0.15629474553017708</v>
      </c>
    </row>
    <row r="540" spans="1:4" x14ac:dyDescent="0.2">
      <c r="A540" s="1">
        <v>536</v>
      </c>
      <c r="B540" s="105">
        <v>1605</v>
      </c>
      <c r="C540" s="129">
        <f t="shared" si="17"/>
        <v>9.4526654510806996E-2</v>
      </c>
      <c r="D540" s="128">
        <f t="shared" si="16"/>
        <v>0.15524262565552505</v>
      </c>
    </row>
    <row r="541" spans="1:4" x14ac:dyDescent="0.2">
      <c r="A541" s="1">
        <v>537</v>
      </c>
      <c r="B541" s="105">
        <v>1608</v>
      </c>
      <c r="C541" s="129">
        <f t="shared" si="17"/>
        <v>8.7834712604536236E-2</v>
      </c>
      <c r="D541" s="128">
        <f t="shared" si="16"/>
        <v>0.15419201587717168</v>
      </c>
    </row>
    <row r="542" spans="1:4" x14ac:dyDescent="0.2">
      <c r="A542" s="1">
        <v>538</v>
      </c>
      <c r="B542" s="105">
        <v>1611</v>
      </c>
      <c r="C542" s="129">
        <f t="shared" si="17"/>
        <v>8.116937620867537E-2</v>
      </c>
      <c r="D542" s="128">
        <f t="shared" si="16"/>
        <v>0.15314308383894837</v>
      </c>
    </row>
    <row r="543" spans="1:4" x14ac:dyDescent="0.2">
      <c r="A543" s="1">
        <v>539</v>
      </c>
      <c r="B543" s="105">
        <v>1614</v>
      </c>
      <c r="C543" s="129">
        <f t="shared" si="17"/>
        <v>7.4531345519443404E-2</v>
      </c>
      <c r="D543" s="128">
        <f t="shared" si="16"/>
        <v>0.15209599890675973</v>
      </c>
    </row>
    <row r="544" spans="1:4" x14ac:dyDescent="0.2">
      <c r="A544" s="1">
        <v>540</v>
      </c>
      <c r="B544" s="105">
        <v>1617</v>
      </c>
      <c r="C544" s="129">
        <f t="shared" si="17"/>
        <v>6.7921323285480506E-2</v>
      </c>
      <c r="D544" s="128">
        <f t="shared" si="16"/>
        <v>0.15105093217528298</v>
      </c>
    </row>
    <row r="545" spans="1:4" x14ac:dyDescent="0.2">
      <c r="A545" s="1">
        <v>541</v>
      </c>
      <c r="B545" s="105">
        <v>1620</v>
      </c>
      <c r="C545" s="129">
        <f t="shared" si="17"/>
        <v>6.134001477434281E-2</v>
      </c>
      <c r="D545" s="128">
        <f t="shared" si="16"/>
        <v>0.15000805647469106</v>
      </c>
    </row>
    <row r="546" spans="1:4" x14ac:dyDescent="0.2">
      <c r="A546" s="1">
        <v>542</v>
      </c>
      <c r="B546" s="105">
        <v>1623</v>
      </c>
      <c r="C546" s="129">
        <f t="shared" si="17"/>
        <v>5.4788127738697234E-2</v>
      </c>
      <c r="D546" s="128">
        <f t="shared" si="16"/>
        <v>0.14896754637734388</v>
      </c>
    </row>
    <row r="547" spans="1:4" x14ac:dyDescent="0.2">
      <c r="A547" s="1">
        <v>543</v>
      </c>
      <c r="B547" s="105">
        <v>1626</v>
      </c>
      <c r="C547" s="129">
        <f t="shared" si="17"/>
        <v>4.826637238229603E-2</v>
      </c>
      <c r="D547" s="128">
        <f t="shared" si="16"/>
        <v>0.14792957820450803</v>
      </c>
    </row>
    <row r="548" spans="1:4" x14ac:dyDescent="0.2">
      <c r="A548" s="1">
        <v>544</v>
      </c>
      <c r="B548" s="105">
        <v>1629</v>
      </c>
      <c r="C548" s="129">
        <f t="shared" si="17"/>
        <v>4.1775461325654462E-2</v>
      </c>
      <c r="D548" s="128">
        <f t="shared" si="16"/>
        <v>0.14689433003306251</v>
      </c>
    </row>
    <row r="549" spans="1:4" x14ac:dyDescent="0.2">
      <c r="A549" s="1">
        <v>545</v>
      </c>
      <c r="B549" s="105">
        <v>1632</v>
      </c>
      <c r="C549" s="129">
        <f t="shared" si="17"/>
        <v>3.5316109571425169E-2</v>
      </c>
      <c r="D549" s="128">
        <f t="shared" si="16"/>
        <v>0.14586198170220521</v>
      </c>
    </row>
    <row r="550" spans="1:4" x14ac:dyDescent="0.2">
      <c r="A550" s="1">
        <v>546</v>
      </c>
      <c r="B550" s="105">
        <v>1635</v>
      </c>
      <c r="C550" s="129">
        <f t="shared" si="17"/>
        <v>2.8889034469540276E-2</v>
      </c>
      <c r="D550" s="128">
        <f t="shared" si="16"/>
        <v>0.14483271482015858</v>
      </c>
    </row>
    <row r="551" spans="1:4" x14ac:dyDescent="0.2">
      <c r="A551" s="1">
        <v>547</v>
      </c>
      <c r="B551" s="105">
        <v>1638</v>
      </c>
      <c r="C551" s="129">
        <f t="shared" si="17"/>
        <v>2.2494955681990669E-2</v>
      </c>
      <c r="D551" s="128">
        <f t="shared" si="16"/>
        <v>0.14380671277087698</v>
      </c>
    </row>
    <row r="552" spans="1:4" x14ac:dyDescent="0.2">
      <c r="A552" s="1">
        <v>548</v>
      </c>
      <c r="B552" s="105">
        <v>1641</v>
      </c>
      <c r="C552" s="129">
        <f t="shared" si="17"/>
        <v>1.6134595147460962E-2</v>
      </c>
      <c r="D552" s="128">
        <f t="shared" ref="D552:D554" si="18" xml:space="preserve"> -3.71860883E-22*B552^6 + 2.33655295E-16*B552^5 - 9.78327567E-13*B552^4 + 0.00000000132212729*B552^3 - 0.000000784489673*B552^2 + 0.000401100685*B552 + 0.0758489901</f>
        <v>0.14278416072075961</v>
      </c>
    </row>
    <row r="553" spans="1:4" x14ac:dyDescent="0.2">
      <c r="A553" s="1">
        <v>549</v>
      </c>
      <c r="B553" s="105">
        <v>1644</v>
      </c>
      <c r="C553" s="129">
        <f t="shared" si="17"/>
        <v>9.8086770455687589E-3</v>
      </c>
      <c r="D553" s="128">
        <f t="shared" si="18"/>
        <v>0.14176524562535464</v>
      </c>
    </row>
    <row r="554" spans="1:4" x14ac:dyDescent="0.2">
      <c r="A554" s="1">
        <v>550</v>
      </c>
      <c r="B554" s="105">
        <v>1647</v>
      </c>
      <c r="C554" s="129">
        <f t="shared" si="17"/>
        <v>3.5179277608592407E-3</v>
      </c>
      <c r="D554" s="128">
        <f t="shared" si="18"/>
        <v>0.14075015623605891</v>
      </c>
    </row>
    <row r="555" spans="1:4" x14ac:dyDescent="0.2">
      <c r="A555" s="1">
        <v>551</v>
      </c>
      <c r="B555" s="105">
        <v>1650</v>
      </c>
      <c r="C555" s="129">
        <f t="shared" ref="C555:C586" si="19">-5.30286453E-19*B555^6 + 3.9819127E-15*B555^5 - 0.0000000000101173678*B555^4 + 0.000000010526242*B555^3 - 0.00000471801092*B555^2 + 0.000653398493*B555 + 1.47145132</f>
        <v>-2.7369241534724864E-3</v>
      </c>
      <c r="D555" s="128">
        <f t="shared" ref="D555:D586" si="20" xml:space="preserve"> -3.71860883E-22*B555^6 + 2.33655295E-16*B555^5 - 9.78327567E-13*B555^4 + 0.00000000132212729*B555^3 - 0.000000784489673*B555^2 + 0.000401100685*B555 + 0.0758489901</f>
        <v>0.13973908310683358</v>
      </c>
    </row>
    <row r="556" spans="1:4" x14ac:dyDescent="0.2">
      <c r="A556" s="1">
        <v>552</v>
      </c>
      <c r="B556" s="105">
        <v>1653</v>
      </c>
      <c r="C556" s="129">
        <f t="shared" si="19"/>
        <v>-8.9551480120833027E-3</v>
      </c>
      <c r="D556" s="128">
        <f t="shared" si="20"/>
        <v>0.13873221860090779</v>
      </c>
    </row>
    <row r="557" spans="1:4" x14ac:dyDescent="0.2">
      <c r="A557" s="1">
        <v>553</v>
      </c>
      <c r="B557" s="105">
        <v>1656</v>
      </c>
      <c r="C557" s="129">
        <f t="shared" si="19"/>
        <v>-1.513601103441542E-2</v>
      </c>
      <c r="D557" s="128">
        <f t="shared" si="20"/>
        <v>0.13772975689748368</v>
      </c>
    </row>
    <row r="558" spans="1:4" x14ac:dyDescent="0.2">
      <c r="A558" s="1">
        <v>554</v>
      </c>
      <c r="B558" s="105">
        <v>1659</v>
      </c>
      <c r="C558" s="129">
        <f t="shared" si="19"/>
        <v>-2.1278778381707886E-2</v>
      </c>
      <c r="D558" s="128">
        <f t="shared" si="20"/>
        <v>0.13673189399844221</v>
      </c>
    </row>
    <row r="559" spans="1:4" x14ac:dyDescent="0.2">
      <c r="A559" s="1">
        <v>555</v>
      </c>
      <c r="B559" s="105">
        <v>1662</v>
      </c>
      <c r="C559" s="129">
        <f t="shared" si="19"/>
        <v>-2.7382713194452402E-2</v>
      </c>
      <c r="D559" s="128">
        <f t="shared" si="20"/>
        <v>0.13573882773504953</v>
      </c>
    </row>
    <row r="560" spans="1:4" x14ac:dyDescent="0.2">
      <c r="A560" s="1">
        <v>556</v>
      </c>
      <c r="B560" s="105">
        <v>1665</v>
      </c>
      <c r="C560" s="129">
        <f t="shared" si="19"/>
        <v>-3.3447076630006789E-2</v>
      </c>
      <c r="D560" s="128">
        <f t="shared" si="20"/>
        <v>0.13475075777466095</v>
      </c>
    </row>
    <row r="561" spans="1:4" x14ac:dyDescent="0.2">
      <c r="A561" s="1">
        <v>557</v>
      </c>
      <c r="B561" s="105">
        <v>1668</v>
      </c>
      <c r="C561" s="129">
        <f t="shared" si="19"/>
        <v>-3.9471127900616576E-2</v>
      </c>
      <c r="D561" s="128">
        <f t="shared" si="20"/>
        <v>0.13376788562743358</v>
      </c>
    </row>
    <row r="562" spans="1:4" x14ac:dyDescent="0.2">
      <c r="A562" s="1">
        <v>558</v>
      </c>
      <c r="B562" s="105">
        <v>1671</v>
      </c>
      <c r="C562" s="129">
        <f t="shared" si="19"/>
        <v>-4.5454124311563149E-2</v>
      </c>
      <c r="D562" s="128">
        <f t="shared" si="20"/>
        <v>0.13279041465301933</v>
      </c>
    </row>
    <row r="563" spans="1:4" x14ac:dyDescent="0.2">
      <c r="A563" s="1">
        <v>559</v>
      </c>
      <c r="B563" s="105">
        <v>1674</v>
      </c>
      <c r="C563" s="129">
        <f t="shared" si="19"/>
        <v>-5.1395321299712027E-2</v>
      </c>
      <c r="D563" s="128">
        <f t="shared" si="20"/>
        <v>0.13181855006727738</v>
      </c>
    </row>
    <row r="564" spans="1:4" x14ac:dyDescent="0.2">
      <c r="A564" s="1">
        <v>560</v>
      </c>
      <c r="B564" s="105">
        <v>1677</v>
      </c>
      <c r="C564" s="129">
        <f t="shared" si="19"/>
        <v>-5.7293972472309385E-2</v>
      </c>
      <c r="D564" s="128">
        <f t="shared" si="20"/>
        <v>0.13085249894898154</v>
      </c>
    </row>
    <row r="565" spans="1:4" x14ac:dyDescent="0.2">
      <c r="A565" s="1">
        <v>561</v>
      </c>
      <c r="B565" s="105">
        <v>1680</v>
      </c>
      <c r="C565" s="129">
        <f t="shared" si="19"/>
        <v>-6.31493296459682E-2</v>
      </c>
      <c r="D565" s="128">
        <f t="shared" si="20"/>
        <v>0.12989247024651673</v>
      </c>
    </row>
    <row r="566" spans="1:4" x14ac:dyDescent="0.2">
      <c r="A566" s="1">
        <v>562</v>
      </c>
      <c r="B566" s="105">
        <v>1683</v>
      </c>
      <c r="C566" s="129">
        <f t="shared" si="19"/>
        <v>-6.8960642886079393E-2</v>
      </c>
      <c r="D566" s="128">
        <f t="shared" si="20"/>
        <v>0.12893867478459331</v>
      </c>
    </row>
    <row r="567" spans="1:4" x14ac:dyDescent="0.2">
      <c r="A567" s="1">
        <v>563</v>
      </c>
      <c r="B567" s="105">
        <v>1686</v>
      </c>
      <c r="C567" s="129">
        <f t="shared" si="19"/>
        <v>-7.4727160546434801E-2</v>
      </c>
      <c r="D567" s="128">
        <f t="shared" si="20"/>
        <v>0.12799132527093837</v>
      </c>
    </row>
    <row r="568" spans="1:4" x14ac:dyDescent="0.2">
      <c r="A568" s="1">
        <v>564</v>
      </c>
      <c r="B568" s="105">
        <v>1689</v>
      </c>
      <c r="C568" s="129">
        <f t="shared" si="19"/>
        <v>-8.0448129309025562E-2</v>
      </c>
      <c r="D568" s="128">
        <f t="shared" si="20"/>
        <v>0.12705063630301272</v>
      </c>
    </row>
    <row r="569" spans="1:4" x14ac:dyDescent="0.2">
      <c r="A569" s="1">
        <v>565</v>
      </c>
      <c r="B569" s="105">
        <v>1692</v>
      </c>
      <c r="C569" s="129">
        <f t="shared" si="19"/>
        <v>-8.6122794224328558E-2</v>
      </c>
      <c r="D569" s="128">
        <f t="shared" si="20"/>
        <v>0.12611682437470606</v>
      </c>
    </row>
    <row r="570" spans="1:4" x14ac:dyDescent="0.2">
      <c r="A570" s="1">
        <v>566</v>
      </c>
      <c r="B570" s="105">
        <v>1695</v>
      </c>
      <c r="C570" s="129">
        <f t="shared" si="19"/>
        <v>-9.1750398751728302E-2</v>
      </c>
      <c r="D570" s="128">
        <f t="shared" si="20"/>
        <v>0.12519010788304918</v>
      </c>
    </row>
    <row r="571" spans="1:4" x14ac:dyDescent="0.2">
      <c r="A571" s="1">
        <v>567</v>
      </c>
      <c r="B571" s="105">
        <v>1698</v>
      </c>
      <c r="C571" s="129">
        <f t="shared" si="19"/>
        <v>-9.733018480019151E-2</v>
      </c>
      <c r="D571" s="128">
        <f t="shared" si="20"/>
        <v>0.12427070713490106</v>
      </c>
    </row>
    <row r="572" spans="1:4" x14ac:dyDescent="0.2">
      <c r="A572" s="1">
        <v>568</v>
      </c>
      <c r="B572" s="105">
        <v>1701</v>
      </c>
      <c r="C572" s="129">
        <f t="shared" si="19"/>
        <v>-0.10286139276930562</v>
      </c>
      <c r="D572" s="128">
        <f t="shared" si="20"/>
        <v>0.12335884435367216</v>
      </c>
    </row>
    <row r="573" spans="1:4" x14ac:dyDescent="0.2">
      <c r="A573" s="1">
        <v>569</v>
      </c>
      <c r="B573" s="105">
        <v>1704</v>
      </c>
      <c r="C573" s="129">
        <f t="shared" si="19"/>
        <v>-0.10834326159063878</v>
      </c>
      <c r="D573" s="128">
        <f t="shared" si="20"/>
        <v>0.12245474368601815</v>
      </c>
    </row>
    <row r="574" spans="1:4" x14ac:dyDescent="0.2">
      <c r="A574" s="1">
        <v>570</v>
      </c>
      <c r="B574" s="105">
        <v>1707</v>
      </c>
      <c r="C574" s="129">
        <f t="shared" si="19"/>
        <v>-0.11377502876915346</v>
      </c>
      <c r="D574" s="128">
        <f t="shared" si="20"/>
        <v>0.12155863120853437</v>
      </c>
    </row>
    <row r="575" spans="1:4" x14ac:dyDescent="0.2">
      <c r="A575" s="1">
        <v>571</v>
      </c>
      <c r="B575" s="105">
        <v>1710</v>
      </c>
      <c r="C575" s="129">
        <f t="shared" si="19"/>
        <v>-0.11915593042522521</v>
      </c>
      <c r="D575" s="128">
        <f t="shared" si="20"/>
        <v>0.12067073493447321</v>
      </c>
    </row>
    <row r="576" spans="1:4" x14ac:dyDescent="0.2">
      <c r="A576" s="1">
        <v>572</v>
      </c>
      <c r="B576" s="105">
        <v>1713</v>
      </c>
      <c r="C576" s="129">
        <f t="shared" si="19"/>
        <v>-0.12448520133662022</v>
      </c>
      <c r="D576" s="128">
        <f t="shared" si="20"/>
        <v>0.11979128482043754</v>
      </c>
    </row>
    <row r="577" spans="1:4" x14ac:dyDescent="0.2">
      <c r="A577" s="1">
        <v>573</v>
      </c>
      <c r="B577" s="105">
        <v>1716</v>
      </c>
      <c r="C577" s="129">
        <f t="shared" si="19"/>
        <v>-0.12976207498095826</v>
      </c>
      <c r="D577" s="128">
        <f t="shared" si="20"/>
        <v>0.11892051277309156</v>
      </c>
    </row>
    <row r="578" spans="1:4" x14ac:dyDescent="0.2">
      <c r="A578" s="1">
        <v>574</v>
      </c>
      <c r="B578" s="105">
        <v>1719</v>
      </c>
      <c r="C578" s="129">
        <f t="shared" si="19"/>
        <v>-0.13498578357841939</v>
      </c>
      <c r="D578" s="128">
        <f t="shared" si="20"/>
        <v>0.11805865265584624</v>
      </c>
    </row>
    <row r="579" spans="1:4" x14ac:dyDescent="0.2">
      <c r="A579" s="1">
        <v>575</v>
      </c>
      <c r="B579" s="105">
        <v>1722</v>
      </c>
      <c r="C579" s="129">
        <f t="shared" si="19"/>
        <v>-0.14015555813462255</v>
      </c>
      <c r="D579" s="128">
        <f t="shared" si="20"/>
        <v>0.11720594029557672</v>
      </c>
    </row>
    <row r="580" spans="1:4" x14ac:dyDescent="0.2">
      <c r="A580" s="1">
        <v>576</v>
      </c>
      <c r="B580" s="105">
        <v>1725</v>
      </c>
      <c r="C580" s="129">
        <f t="shared" si="19"/>
        <v>-0.14527062848394778</v>
      </c>
      <c r="D580" s="128">
        <f t="shared" si="20"/>
        <v>0.1163626134893234</v>
      </c>
    </row>
    <row r="581" spans="1:4" x14ac:dyDescent="0.2">
      <c r="A581" s="1">
        <v>577</v>
      </c>
      <c r="B581" s="105">
        <v>1728</v>
      </c>
      <c r="C581" s="129">
        <f t="shared" si="19"/>
        <v>-0.15033022333295132</v>
      </c>
      <c r="D581" s="128">
        <f t="shared" si="20"/>
        <v>0.1155289120109818</v>
      </c>
    </row>
    <row r="582" spans="1:4" x14ac:dyDescent="0.2">
      <c r="A582" s="1">
        <v>578</v>
      </c>
      <c r="B582" s="105">
        <v>1731</v>
      </c>
      <c r="C582" s="129">
        <f t="shared" si="19"/>
        <v>-0.15533357030424821</v>
      </c>
      <c r="D582" s="128">
        <f t="shared" si="20"/>
        <v>0.11470507761801373</v>
      </c>
    </row>
    <row r="583" spans="1:4" x14ac:dyDescent="0.2">
      <c r="A583" s="1">
        <v>579</v>
      </c>
      <c r="B583" s="105">
        <v>1734</v>
      </c>
      <c r="C583" s="129">
        <f t="shared" si="19"/>
        <v>-0.160279895980592</v>
      </c>
      <c r="D583" s="128">
        <f t="shared" si="20"/>
        <v>0.11389135405814486</v>
      </c>
    </row>
    <row r="584" spans="1:4" x14ac:dyDescent="0.2">
      <c r="A584" s="1">
        <v>580</v>
      </c>
      <c r="B584" s="105">
        <v>1737</v>
      </c>
      <c r="C584" s="129">
        <f t="shared" si="19"/>
        <v>-0.16516842594908576</v>
      </c>
      <c r="D584" s="128">
        <f t="shared" si="20"/>
        <v>0.11308798707606825</v>
      </c>
    </row>
    <row r="585" spans="1:4" x14ac:dyDescent="0.2">
      <c r="A585" s="1">
        <v>581</v>
      </c>
      <c r="B585" s="105">
        <v>1740</v>
      </c>
      <c r="C585" s="129">
        <f t="shared" si="19"/>
        <v>-0.16999838484595653</v>
      </c>
      <c r="D585" s="128">
        <f t="shared" si="20"/>
        <v>0.1122952244201396</v>
      </c>
    </row>
    <row r="586" spans="1:4" x14ac:dyDescent="0.2">
      <c r="A586" s="1">
        <v>582</v>
      </c>
      <c r="B586" s="105">
        <v>1743</v>
      </c>
      <c r="C586" s="129">
        <f t="shared" si="19"/>
        <v>-0.17476899640141097</v>
      </c>
      <c r="D586" s="128">
        <f t="shared" si="20"/>
        <v>0.11151331584908618</v>
      </c>
    </row>
    <row r="587" spans="1:4" x14ac:dyDescent="0.2">
      <c r="A587" s="1"/>
    </row>
    <row r="588" spans="1:4" x14ac:dyDescent="0.2">
      <c r="A588" s="1"/>
    </row>
    <row r="589" spans="1:4" x14ac:dyDescent="0.2">
      <c r="A589" s="1"/>
    </row>
    <row r="590" spans="1:4" x14ac:dyDescent="0.2">
      <c r="A590" s="1"/>
    </row>
    <row r="591" spans="1:4" x14ac:dyDescent="0.2">
      <c r="A591" s="1"/>
    </row>
    <row r="592" spans="1:4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H295"/>
  <sheetViews>
    <sheetView workbookViewId="0">
      <selection activeCell="B294" sqref="B294"/>
    </sheetView>
  </sheetViews>
  <sheetFormatPr defaultColWidth="8.875" defaultRowHeight="12.9" x14ac:dyDescent="0.2"/>
  <cols>
    <col min="5" max="5" width="11" customWidth="1"/>
    <col min="6" max="6" width="18.75" customWidth="1"/>
    <col min="7" max="8" width="8.875" style="3"/>
  </cols>
  <sheetData>
    <row r="1" spans="1:8" ht="15.65" x14ac:dyDescent="0.25">
      <c r="A1" s="20"/>
      <c r="B1" s="170" t="s">
        <v>82</v>
      </c>
      <c r="C1" s="170"/>
      <c r="D1" s="170"/>
      <c r="E1" s="170"/>
      <c r="F1" s="170"/>
      <c r="G1" s="20"/>
      <c r="H1" s="67"/>
    </row>
    <row r="2" spans="1:8" ht="15.65" x14ac:dyDescent="0.25">
      <c r="A2" s="20"/>
      <c r="B2" s="170" t="s">
        <v>19</v>
      </c>
      <c r="C2" s="170"/>
      <c r="D2" s="170"/>
      <c r="E2" s="170"/>
      <c r="F2" s="170"/>
      <c r="G2" s="20"/>
      <c r="H2" s="67"/>
    </row>
    <row r="3" spans="1:8" ht="13.6" x14ac:dyDescent="0.25">
      <c r="A3" s="20"/>
      <c r="B3" s="5"/>
      <c r="C3" s="5"/>
      <c r="D3" s="6">
        <f>'12 Data'!I7</f>
        <v>1800</v>
      </c>
      <c r="E3" s="6"/>
      <c r="F3" s="7" t="s">
        <v>2</v>
      </c>
      <c r="G3" s="68"/>
      <c r="H3" s="68"/>
    </row>
    <row r="4" spans="1:8" ht="13.6" x14ac:dyDescent="0.25">
      <c r="A4" s="20"/>
      <c r="B4" s="8" t="s">
        <v>0</v>
      </c>
      <c r="C4" s="8" t="s">
        <v>1</v>
      </c>
      <c r="D4" s="18" t="s">
        <v>16</v>
      </c>
      <c r="E4" s="8" t="s">
        <v>16</v>
      </c>
      <c r="F4" s="9" t="s">
        <v>6</v>
      </c>
      <c r="G4" s="69"/>
      <c r="H4" s="69"/>
    </row>
    <row r="5" spans="1:8" ht="13.6" x14ac:dyDescent="0.25">
      <c r="A5" s="20"/>
      <c r="B5" s="10"/>
      <c r="C5" s="11"/>
      <c r="D5" s="8" t="s">
        <v>17</v>
      </c>
      <c r="E5" s="12" t="s">
        <v>18</v>
      </c>
      <c r="F5" s="13"/>
      <c r="G5" s="70"/>
      <c r="H5" s="70"/>
    </row>
    <row r="6" spans="1:8" x14ac:dyDescent="0.2">
      <c r="A6" s="20">
        <v>1</v>
      </c>
      <c r="B6" s="71">
        <f>('12 Data'!B5*'12 Data'!$I$9)*($D$3/'12 Data'!$C$2)*(('12 Data'!$I$8/12.25)^3)*FWT!$K$169</f>
        <v>0</v>
      </c>
      <c r="C6" s="11">
        <f>'12 Data'!C5*(($D$3/'12 Data'!$C$2)^2)*(('12 Data'!$I$8/12.25)^2)*(FWT!$J$14/0.075)-(((((FWT!$B$12/FWT!$K$169)/((FWT!$C$14*FWT!$E$14)/144))/550)^2)*0.15)</f>
        <v>1.5307069834853415</v>
      </c>
      <c r="D6" s="17">
        <f>E6*FWT!$K$169</f>
        <v>0.10201125105850652</v>
      </c>
      <c r="E6" s="17">
        <f>('12 Data'!D5*'12 Data'!$I$9)*(($D$3/'12 Data'!$C$2)^3)*(('12 Data'!$I$8/12.25)^5)*(FWT!$J$14/0.075)</f>
        <v>0.10201125105850652</v>
      </c>
      <c r="F6" s="13">
        <f t="shared" ref="F6:F69" si="0">0.0001572*C6*B6/D6*100</f>
        <v>0</v>
      </c>
      <c r="G6" s="70"/>
      <c r="H6" s="70"/>
    </row>
    <row r="7" spans="1:8" x14ac:dyDescent="0.2">
      <c r="A7" s="20">
        <v>2</v>
      </c>
      <c r="B7" s="71">
        <f>('12 Data'!B6*'12 Data'!$I$9)*($D$3/'12 Data'!$C$2)*(('12 Data'!$I$8/12.25)^3)*FWT!$K$169</f>
        <v>6</v>
      </c>
      <c r="C7" s="11">
        <f>'12 Data'!C6*(($D$3/'12 Data'!$C$2)^2)*(('12 Data'!$I$8/12.25)^2)*(FWT!$J$14/0.075)-(((((FWT!$B$12/FWT!$K$169)/((FWT!$C$14*FWT!$E$14)/144))/550)^2)*0.15)</f>
        <v>1.5315057287633389</v>
      </c>
      <c r="D7" s="17">
        <f>E7*FWT!$K$169</f>
        <v>0.10420262969781244</v>
      </c>
      <c r="E7" s="17">
        <f>('12 Data'!D6*'12 Data'!$I$9)*(($D$3/'12 Data'!$C$2)^3)*(('12 Data'!$I$8/12.25)^5)*(FWT!$J$14/0.075)</f>
        <v>0.10420262969781244</v>
      </c>
      <c r="F7" s="13">
        <f t="shared" si="0"/>
        <v>1.386256956814504</v>
      </c>
      <c r="G7" s="70"/>
      <c r="H7" s="70"/>
    </row>
    <row r="8" spans="1:8" x14ac:dyDescent="0.2">
      <c r="A8" s="20">
        <v>3</v>
      </c>
      <c r="B8" s="71">
        <f>('12 Data'!B7*'12 Data'!$I$9)*($D$3/'12 Data'!$C$2)*(('12 Data'!$I$8/12.25)^3)*FWT!$K$169</f>
        <v>12</v>
      </c>
      <c r="C8" s="11">
        <f>'12 Data'!C7*(($D$3/'12 Data'!$C$2)^2)*(('12 Data'!$I$8/12.25)^2)*(FWT!$J$14/0.075)-(((((FWT!$B$12/FWT!$K$169)/((FWT!$C$14*FWT!$E$14)/144))/550)^2)*0.15)</f>
        <v>1.532045808446437</v>
      </c>
      <c r="D8" s="17">
        <f>E8*FWT!$K$169</f>
        <v>0.10633386199125136</v>
      </c>
      <c r="E8" s="17">
        <f>('12 Data'!D7*'12 Data'!$I$9)*(($D$3/'12 Data'!$C$2)^3)*(('12 Data'!$I$8/12.25)^5)*(FWT!$J$14/0.075)</f>
        <v>0.10633386199125136</v>
      </c>
      <c r="F8" s="13">
        <f t="shared" si="0"/>
        <v>2.7179029886934218</v>
      </c>
      <c r="G8" s="70"/>
      <c r="H8" s="70"/>
    </row>
    <row r="9" spans="1:8" x14ac:dyDescent="0.2">
      <c r="A9" s="20">
        <v>4</v>
      </c>
      <c r="B9" s="71">
        <f>('12 Data'!B8*'12 Data'!$I$9)*($D$3/'12 Data'!$C$2)*(('12 Data'!$I$8/12.25)^3)*FWT!$K$169</f>
        <v>18</v>
      </c>
      <c r="C9" s="11">
        <f>'12 Data'!C8*(($D$3/'12 Data'!$C$2)^2)*(('12 Data'!$I$8/12.25)^2)*(FWT!$J$14/0.075)-(((((FWT!$B$12/FWT!$K$169)/((FWT!$C$14*FWT!$E$14)/144))/550)^2)*0.15)</f>
        <v>1.5323410524840932</v>
      </c>
      <c r="D9" s="17">
        <f>E9*FWT!$K$169</f>
        <v>0.10840718451948483</v>
      </c>
      <c r="E9" s="17">
        <f>('12 Data'!D8*'12 Data'!$I$9)*(($D$3/'12 Data'!$C$2)^3)*(('12 Data'!$I$8/12.25)^5)*(FWT!$J$14/0.075)</f>
        <v>0.10840718451948483</v>
      </c>
      <c r="F9" s="13">
        <f t="shared" si="0"/>
        <v>3.9996539540510483</v>
      </c>
      <c r="G9" s="70"/>
      <c r="H9" s="70"/>
    </row>
    <row r="10" spans="1:8" x14ac:dyDescent="0.2">
      <c r="A10" s="20">
        <v>5</v>
      </c>
      <c r="B10" s="71">
        <f>('12 Data'!B9*'12 Data'!$I$9)*($D$3/'12 Data'!$C$2)*(('12 Data'!$I$8/12.25)^3)*FWT!$K$169</f>
        <v>24</v>
      </c>
      <c r="C10" s="11">
        <f>'12 Data'!C9*(($D$3/'12 Data'!$C$2)^2)*(('12 Data'!$I$8/12.25)^2)*(FWT!$J$14/0.075)-(((((FWT!$B$12/FWT!$K$169)/((FWT!$C$14*FWT!$E$14)/144))/550)^2)*0.15)</f>
        <v>1.5324048954230038</v>
      </c>
      <c r="D10" s="17">
        <f>E10*FWT!$K$169</f>
        <v>0.11042478265182329</v>
      </c>
      <c r="E10" s="17">
        <f>('12 Data'!D9*'12 Data'!$I$9)*(($D$3/'12 Data'!$C$2)^3)*(('12 Data'!$I$8/12.25)^5)*(FWT!$J$14/0.075)</f>
        <v>0.11042478265182329</v>
      </c>
      <c r="F10" s="13">
        <f t="shared" si="0"/>
        <v>5.2356518623914612</v>
      </c>
      <c r="G10" s="70"/>
      <c r="H10" s="70"/>
    </row>
    <row r="11" spans="1:8" x14ac:dyDescent="0.2">
      <c r="A11" s="20">
        <v>6</v>
      </c>
      <c r="B11" s="71">
        <f>('12 Data'!B10*'12 Data'!$I$9)*($D$3/'12 Data'!$C$2)*(('12 Data'!$I$8/12.25)^3)*FWT!$K$169</f>
        <v>30</v>
      </c>
      <c r="C11" s="11">
        <f>'12 Data'!C10*(($D$3/'12 Data'!$C$2)^2)*(('12 Data'!$I$8/12.25)^2)*(FWT!$J$14/0.075)-(((((FWT!$B$12/FWT!$K$169)/((FWT!$C$14*FWT!$E$14)/144))/550)^2)*0.15)</f>
        <v>1.5322503824496327</v>
      </c>
      <c r="D11" s="17">
        <f>E11*FWT!$K$169</f>
        <v>0.11238879116682465</v>
      </c>
      <c r="E11" s="17">
        <f>('12 Data'!D10*'12 Data'!$I$9)*(($D$3/'12 Data'!$C$2)^3)*(('12 Data'!$I$8/12.25)^5)*(FWT!$J$14/0.075)</f>
        <v>0.11238879116682465</v>
      </c>
      <c r="F11" s="13">
        <f t="shared" si="0"/>
        <v>6.4295493604040939</v>
      </c>
      <c r="G11" s="70"/>
      <c r="H11" s="70"/>
    </row>
    <row r="12" spans="1:8" x14ac:dyDescent="0.2">
      <c r="A12" s="20">
        <v>7</v>
      </c>
      <c r="B12" s="71">
        <f>('12 Data'!B11*'12 Data'!$I$9)*($D$3/'12 Data'!$C$2)*(('12 Data'!$I$8/12.25)^3)*FWT!$K$169</f>
        <v>36</v>
      </c>
      <c r="C12" s="11">
        <f>'12 Data'!C11*(($D$3/'12 Data'!$C$2)^2)*(('12 Data'!$I$8/12.25)^2)*(FWT!$J$14/0.075)-(((((FWT!$B$12/FWT!$K$169)/((FWT!$C$14*FWT!$E$14)/144))/550)^2)*0.15)</f>
        <v>1.5318901753916747</v>
      </c>
      <c r="D12" s="17">
        <f>E12*FWT!$K$169</f>
        <v>0.11430129486970005</v>
      </c>
      <c r="E12" s="17">
        <f>('12 Data'!D11*'12 Data'!$I$9)*(($D$3/'12 Data'!$C$2)^3)*(('12 Data'!$I$8/12.25)^5)*(FWT!$J$14/0.075)</f>
        <v>0.11430129486970005</v>
      </c>
      <c r="F12" s="13">
        <f t="shared" si="0"/>
        <v>7.5845797639119219</v>
      </c>
      <c r="G12" s="70"/>
      <c r="H12" s="70"/>
    </row>
    <row r="13" spans="1:8" x14ac:dyDescent="0.2">
      <c r="A13" s="20">
        <v>8</v>
      </c>
      <c r="B13" s="71">
        <f>('12 Data'!B12*'12 Data'!$I$9)*($D$3/'12 Data'!$C$2)*(('12 Data'!$I$8/12.25)^3)*FWT!$K$169</f>
        <v>42</v>
      </c>
      <c r="C13" s="11">
        <f>'12 Data'!C12*(($D$3/'12 Data'!$C$2)^2)*(('12 Data'!$I$8/12.25)^2)*(FWT!$J$14/0.075)-(((((FWT!$B$12/FWT!$K$169)/((FWT!$C$14*FWT!$E$14)/144))/550)^2)*0.15)</f>
        <v>1.5313365586784515</v>
      </c>
      <c r="D13" s="17">
        <f>E13*FWT!$K$169</f>
        <v>0.11616432920652654</v>
      </c>
      <c r="E13" s="17">
        <f>('12 Data'!D12*'12 Data'!$I$9)*(($D$3/'12 Data'!$C$2)^3)*(('12 Data'!$I$8/12.25)^5)*(FWT!$J$14/0.075)</f>
        <v>0.11616432920652654</v>
      </c>
      <c r="F13" s="13">
        <f t="shared" si="0"/>
        <v>8.7036154420892249</v>
      </c>
      <c r="G13" s="70"/>
      <c r="H13" s="70"/>
    </row>
    <row r="14" spans="1:8" x14ac:dyDescent="0.2">
      <c r="A14" s="20">
        <v>9</v>
      </c>
      <c r="B14" s="71">
        <f>('12 Data'!B13*'12 Data'!$I$9)*($D$3/'12 Data'!$C$2)*(('12 Data'!$I$8/12.25)^3)*FWT!$K$169</f>
        <v>48</v>
      </c>
      <c r="C14" s="11">
        <f>'12 Data'!C13*(($D$3/'12 Data'!$C$2)^2)*(('12 Data'!$I$8/12.25)^2)*(FWT!$J$14/0.075)-(((((FWT!$B$12/FWT!$K$169)/((FWT!$C$14*FWT!$E$14)/144))/550)^2)*0.15)</f>
        <v>1.5306014452602417</v>
      </c>
      <c r="D14" s="17">
        <f>E14*FWT!$K$169</f>
        <v>0.11797988087526723</v>
      </c>
      <c r="E14" s="17">
        <f>('12 Data'!D13*'12 Data'!$I$9)*(($D$3/'12 Data'!$C$2)^3)*(('12 Data'!$I$8/12.25)^5)*(FWT!$J$14/0.075)</f>
        <v>0.11797988087526723</v>
      </c>
      <c r="F14" s="13">
        <f t="shared" si="0"/>
        <v>9.7892167543091873</v>
      </c>
      <c r="G14" s="70"/>
      <c r="H14" s="70"/>
    </row>
    <row r="15" spans="1:8" x14ac:dyDescent="0.2">
      <c r="A15" s="20">
        <v>10</v>
      </c>
      <c r="B15" s="71">
        <f>('12 Data'!B14*'12 Data'!$I$9)*($D$3/'12 Data'!$C$2)*(('12 Data'!$I$8/12.25)^3)*FWT!$K$169</f>
        <v>54</v>
      </c>
      <c r="C15" s="11">
        <f>'12 Data'!C14*(($D$3/'12 Data'!$C$2)^2)*(('12 Data'!$I$8/12.25)^2)*(FWT!$J$14/0.075)-(((((FWT!$B$12/FWT!$K$169)/((FWT!$C$14*FWT!$E$14)/144))/550)^2)*0.15)</f>
        <v>1.5296963824865422</v>
      </c>
      <c r="D15" s="17">
        <f>E15*FWT!$K$169</f>
        <v>0.11974988843359824</v>
      </c>
      <c r="E15" s="17">
        <f>('12 Data'!D14*'12 Data'!$I$9)*(($D$3/'12 Data'!$C$2)^3)*(('12 Data'!$I$8/12.25)^5)*(FWT!$J$14/0.075)</f>
        <v>0.11974988843359824</v>
      </c>
      <c r="F15" s="13">
        <f t="shared" si="0"/>
        <v>10.843673277284219</v>
      </c>
      <c r="G15" s="70"/>
      <c r="H15" s="70"/>
    </row>
    <row r="16" spans="1:8" x14ac:dyDescent="0.2">
      <c r="A16" s="20">
        <v>11</v>
      </c>
      <c r="B16" s="71">
        <f>('12 Data'!B15*'12 Data'!$I$9)*($D$3/'12 Data'!$C$2)*(('12 Data'!$I$8/12.25)^3)*FWT!$K$169</f>
        <v>60</v>
      </c>
      <c r="C16" s="11">
        <f>'12 Data'!C15*(($D$3/'12 Data'!$C$2)^2)*(('12 Data'!$I$8/12.25)^2)*(FWT!$J$14/0.075)-(((((FWT!$B$12/FWT!$K$169)/((FWT!$C$14*FWT!$E$14)/144))/550)^2)*0.15)</f>
        <v>1.5286325579432658</v>
      </c>
      <c r="D16" s="17">
        <f>E16*FWT!$K$169</f>
        <v>0.12147624290354302</v>
      </c>
      <c r="E16" s="17">
        <f>('12 Data'!D15*'12 Data'!$I$9)*(($D$3/'12 Data'!$C$2)^3)*(('12 Data'!$I$8/12.25)^5)*(FWT!$J$14/0.075)</f>
        <v>0.12147624290354302</v>
      </c>
      <c r="F16" s="13">
        <f t="shared" si="0"/>
        <v>11.869038704110565</v>
      </c>
      <c r="G16" s="70"/>
      <c r="H16" s="70"/>
    </row>
    <row r="17" spans="1:8" x14ac:dyDescent="0.2">
      <c r="A17" s="20">
        <v>12</v>
      </c>
      <c r="B17" s="71">
        <f>('12 Data'!B16*'12 Data'!$I$9)*($D$3/'12 Data'!$C$2)*(('12 Data'!$I$8/12.25)^3)*FWT!$K$169</f>
        <v>66</v>
      </c>
      <c r="C17" s="11">
        <f>'12 Data'!C16*(($D$3/'12 Data'!$C$2)^2)*(('12 Data'!$I$8/12.25)^2)*(FWT!$J$14/0.075)-(((((FWT!$B$12/FWT!$K$169)/((FWT!$C$14*FWT!$E$14)/144))/550)^2)*0.15)</f>
        <v>1.5274208052488691</v>
      </c>
      <c r="D17" s="17">
        <f>E17*FWT!$K$169</f>
        <v>0.12316078837291376</v>
      </c>
      <c r="E17" s="17">
        <f>('12 Data'!D16*'12 Data'!$I$9)*(($D$3/'12 Data'!$C$2)^3)*(('12 Data'!$I$8/12.25)^5)*(FWT!$J$14/0.075)</f>
        <v>0.12316078837291376</v>
      </c>
      <c r="F17" s="13">
        <f t="shared" si="0"/>
        <v>12.867160520793888</v>
      </c>
      <c r="G17" s="70"/>
      <c r="H17" s="70"/>
    </row>
    <row r="18" spans="1:8" x14ac:dyDescent="0.2">
      <c r="A18" s="20">
        <v>13</v>
      </c>
      <c r="B18" s="71">
        <f>('12 Data'!B17*'12 Data'!$I$9)*($D$3/'12 Data'!$C$2)*(('12 Data'!$I$8/12.25)^3)*FWT!$K$169</f>
        <v>72</v>
      </c>
      <c r="C18" s="11">
        <f>'12 Data'!C17*(($D$3/'12 Data'!$C$2)^2)*(('12 Data'!$I$8/12.25)^2)*(FWT!$J$14/0.075)-(((((FWT!$B$12/FWT!$K$169)/((FWT!$C$14*FWT!$E$14)/144))/550)^2)*0.15)</f>
        <v>1.5260716098094154</v>
      </c>
      <c r="D18" s="17">
        <f>E18*FWT!$K$169</f>
        <v>0.12480532259355979</v>
      </c>
      <c r="E18" s="17">
        <f>('12 Data'!D17*'12 Data'!$I$9)*(($D$3/'12 Data'!$C$2)^3)*(('12 Data'!$I$8/12.25)^5)*(FWT!$J$14/0.075)</f>
        <v>0.12480532259355979</v>
      </c>
      <c r="F18" s="13">
        <f t="shared" si="0"/>
        <v>13.839705350321488</v>
      </c>
      <c r="G18" s="70"/>
      <c r="H18" s="70"/>
    </row>
    <row r="19" spans="1:8" x14ac:dyDescent="0.2">
      <c r="A19" s="20">
        <v>14</v>
      </c>
      <c r="B19" s="71">
        <f>('12 Data'!B18*'12 Data'!$I$9)*($D$3/'12 Data'!$C$2)*(('12 Data'!$I$8/12.25)^3)*FWT!$K$169</f>
        <v>78</v>
      </c>
      <c r="C19" s="11">
        <f>'12 Data'!C18*(($D$3/'12 Data'!$C$2)^2)*(('12 Data'!$I$8/12.25)^2)*(FWT!$J$14/0.075)-(((((FWT!$B$12/FWT!$K$169)/((FWT!$C$14*FWT!$E$14)/144))/550)^2)*0.15)</f>
        <v>1.5245951145325698</v>
      </c>
      <c r="D19" s="17">
        <f>E19*FWT!$K$169</f>
        <v>0.12641159757642337</v>
      </c>
      <c r="E19" s="17">
        <f>('12 Data'!D18*'12 Data'!$I$9)*(($D$3/'12 Data'!$C$2)^3)*(('12 Data'!$I$8/12.25)^5)*(FWT!$J$14/0.075)</f>
        <v>0.12641159757642337</v>
      </c>
      <c r="F19" s="13">
        <f t="shared" si="0"/>
        <v>14.788180684965186</v>
      </c>
      <c r="G19" s="70"/>
      <c r="H19" s="70"/>
    </row>
    <row r="20" spans="1:8" x14ac:dyDescent="0.2">
      <c r="A20" s="20">
        <v>15</v>
      </c>
      <c r="B20" s="71">
        <f>('12 Data'!B19*'12 Data'!$I$9)*($D$3/'12 Data'!$C$2)*(('12 Data'!$I$8/12.25)^3)*FWT!$K$169</f>
        <v>84</v>
      </c>
      <c r="C20" s="11">
        <f>'12 Data'!C19*(($D$3/'12 Data'!$C$2)^2)*(('12 Data'!$I$8/12.25)^2)*(FWT!$J$14/0.075)-(((((FWT!$B$12/FWT!$K$169)/((FWT!$C$14*FWT!$E$14)/144))/550)^2)*0.15)</f>
        <v>1.5230011255005296</v>
      </c>
      <c r="D20" s="17">
        <f>E20*FWT!$K$169</f>
        <v>0.12798132018340239</v>
      </c>
      <c r="E20" s="17">
        <f>('12 Data'!D19*'12 Data'!$I$9)*(($D$3/'12 Data'!$C$2)^3)*(('12 Data'!$I$8/12.25)^5)*(FWT!$J$14/0.075)</f>
        <v>0.12798132018340239</v>
      </c>
      <c r="F20" s="13">
        <f t="shared" si="0"/>
        <v>15.713953593531951</v>
      </c>
      <c r="G20" s="70"/>
      <c r="H20" s="70"/>
    </row>
    <row r="21" spans="1:8" x14ac:dyDescent="0.2">
      <c r="A21" s="20">
        <v>16</v>
      </c>
      <c r="B21" s="71">
        <f>('12 Data'!B20*'12 Data'!$I$9)*($D$3/'12 Data'!$C$2)*(('12 Data'!$I$8/12.25)^3)*FWT!$K$169</f>
        <v>90</v>
      </c>
      <c r="C21" s="11">
        <f>'12 Data'!C20*(($D$3/'12 Data'!$C$2)^2)*(('12 Data'!$I$8/12.25)^2)*(FWT!$J$14/0.075)-(((((FWT!$B$12/FWT!$K$169)/((FWT!$C$14*FWT!$E$14)/144))/550)^2)*0.15)</f>
        <v>1.5212991176018849</v>
      </c>
      <c r="D21" s="17">
        <f>E21*FWT!$K$169</f>
        <v>0.12951615271602035</v>
      </c>
      <c r="E21" s="17">
        <f>('12 Data'!D20*'12 Data'!$I$9)*(($D$3/'12 Data'!$C$2)^3)*(('12 Data'!$I$8/12.25)^5)*(FWT!$J$14/0.075)</f>
        <v>0.12951615271602035</v>
      </c>
      <c r="F21" s="13">
        <f t="shared" si="0"/>
        <v>16.618266883686676</v>
      </c>
      <c r="G21" s="70"/>
      <c r="H21" s="70"/>
    </row>
    <row r="22" spans="1:8" x14ac:dyDescent="0.2">
      <c r="A22" s="20">
        <v>17</v>
      </c>
      <c r="B22" s="71">
        <f>('12 Data'!B21*'12 Data'!$I$9)*($D$3/'12 Data'!$C$2)*(('12 Data'!$I$8/12.25)^3)*FWT!$K$169</f>
        <v>96</v>
      </c>
      <c r="C22" s="11">
        <f>'12 Data'!C21*(($D$3/'12 Data'!$C$2)^2)*(('12 Data'!$I$8/12.25)^2)*(FWT!$J$14/0.075)-(((((FWT!$B$12/FWT!$K$169)/((FWT!$C$14*FWT!$E$14)/144))/550)^2)*0.15)</f>
        <v>1.5194982401224149</v>
      </c>
      <c r="D22" s="17">
        <f>E22*FWT!$K$169</f>
        <v>0.13101771350090333</v>
      </c>
      <c r="E22" s="17">
        <f>('12 Data'!D21*'12 Data'!$I$9)*(($D$3/'12 Data'!$C$2)^3)*(('12 Data'!$I$8/12.25)^5)*(FWT!$J$14/0.075)</f>
        <v>0.13101771350090333</v>
      </c>
      <c r="F22" s="13">
        <f t="shared" si="0"/>
        <v>17.502253114177023</v>
      </c>
      <c r="G22" s="70"/>
      <c r="H22" s="70"/>
    </row>
    <row r="23" spans="1:8" x14ac:dyDescent="0.2">
      <c r="A23" s="20">
        <v>18</v>
      </c>
      <c r="B23" s="71">
        <f>('12 Data'!B22*'12 Data'!$I$9)*($D$3/'12 Data'!$C$2)*(('12 Data'!$I$8/12.25)^3)*FWT!$K$169</f>
        <v>102</v>
      </c>
      <c r="C23" s="11">
        <f>'12 Data'!C22*(($D$3/'12 Data'!$C$2)^2)*(('12 Data'!$I$8/12.25)^2)*(FWT!$J$14/0.075)-(((((FWT!$B$12/FWT!$K$169)/((FWT!$C$14*FWT!$E$14)/144))/550)^2)*0.15)</f>
        <v>1.517607322294817</v>
      </c>
      <c r="D23" s="17">
        <f>E23*FWT!$K$169</f>
        <v>0.13248757747206433</v>
      </c>
      <c r="E23" s="17">
        <f>('12 Data'!D22*'12 Data'!$I$9)*(($D$3/'12 Data'!$C$2)^3)*(('12 Data'!$I$8/12.25)^5)*(FWT!$J$14/0.075)</f>
        <v>0.13248757747206433</v>
      </c>
      <c r="F23" s="13">
        <f t="shared" si="0"/>
        <v>18.366946783169119</v>
      </c>
      <c r="G23" s="70"/>
      <c r="H23" s="70"/>
    </row>
    <row r="24" spans="1:8" x14ac:dyDescent="0.2">
      <c r="A24" s="20">
        <v>19</v>
      </c>
      <c r="B24" s="71">
        <f>('12 Data'!B23*'12 Data'!$I$9)*($D$3/'12 Data'!$C$2)*(('12 Data'!$I$8/12.25)^3)*FWT!$K$169</f>
        <v>108</v>
      </c>
      <c r="C24" s="11">
        <f>'12 Data'!C23*(($D$3/'12 Data'!$C$2)^2)*(('12 Data'!$I$8/12.25)^2)*(FWT!$J$14/0.075)-(((((FWT!$B$12/FWT!$K$169)/((FWT!$C$14*FWT!$E$14)/144))/550)^2)*0.15)</f>
        <v>1.5156348788073681</v>
      </c>
      <c r="D24" s="17">
        <f>E24*FWT!$K$169</f>
        <v>0.13392727674999449</v>
      </c>
      <c r="E24" s="17">
        <f>('12 Data'!D23*'12 Data'!$I$9)*(($D$3/'12 Data'!$C$2)^3)*(('12 Data'!$I$8/12.25)^5)*(FWT!$J$14/0.075)</f>
        <v>0.13392727674999449</v>
      </c>
      <c r="F24" s="13">
        <f t="shared" si="0"/>
        <v>19.213294963410828</v>
      </c>
      <c r="G24" s="70"/>
      <c r="H24" s="70"/>
    </row>
    <row r="25" spans="1:8" x14ac:dyDescent="0.2">
      <c r="A25" s="20">
        <v>20</v>
      </c>
      <c r="B25" s="71">
        <f>('12 Data'!B24*'12 Data'!$I$9)*($D$3/'12 Data'!$C$2)*(('12 Data'!$I$8/12.25)^3)*FWT!$K$169</f>
        <v>114</v>
      </c>
      <c r="C25" s="11">
        <f>'12 Data'!C24*(($D$3/'12 Data'!$C$2)^2)*(('12 Data'!$I$8/12.25)^2)*(FWT!$J$14/0.075)-(((((FWT!$B$12/FWT!$K$169)/((FWT!$C$14*FWT!$E$14)/144))/550)^2)*0.15)</f>
        <v>1.5135891152715197</v>
      </c>
      <c r="D25" s="17">
        <f>E25*FWT!$K$169</f>
        <v>0.13533830121756174</v>
      </c>
      <c r="E25" s="17">
        <f>('12 Data'!D24*'12 Data'!$I$9)*(($D$3/'12 Data'!$C$2)^3)*(('12 Data'!$I$8/12.25)^5)*(FWT!$J$14/0.075)</f>
        <v>0.13533830121756174</v>
      </c>
      <c r="F25" s="13">
        <f t="shared" si="0"/>
        <v>20.042166609845179</v>
      </c>
      <c r="G25" s="70"/>
      <c r="H25" s="70"/>
    </row>
    <row r="26" spans="1:8" x14ac:dyDescent="0.2">
      <c r="A26" s="20">
        <v>21</v>
      </c>
      <c r="B26" s="71">
        <f>('12 Data'!B25*'12 Data'!$I$9)*($D$3/'12 Data'!$C$2)*(('12 Data'!$I$8/12.25)^3)*FWT!$K$169</f>
        <v>120</v>
      </c>
      <c r="C26" s="11">
        <f>'12 Data'!C25*(($D$3/'12 Data'!$C$2)^2)*(('12 Data'!$I$8/12.25)^2)*(FWT!$J$14/0.075)-(((((FWT!$B$12/FWT!$K$169)/((FWT!$C$14*FWT!$E$14)/144))/550)^2)*0.15)</f>
        <v>1.5114779336484274</v>
      </c>
      <c r="D26" s="17">
        <f>E26*FWT!$K$169</f>
        <v>0.13672209909271607</v>
      </c>
      <c r="E26" s="17">
        <f>('12 Data'!D25*'12 Data'!$I$9)*(($D$3/'12 Data'!$C$2)^3)*(('12 Data'!$I$8/12.25)^5)*(FWT!$J$14/0.075)</f>
        <v>0.13672209909271607</v>
      </c>
      <c r="F26" s="13">
        <f t="shared" si="0"/>
        <v>20.8543607284793</v>
      </c>
      <c r="G26" s="70"/>
      <c r="H26" s="70"/>
    </row>
    <row r="27" spans="1:8" x14ac:dyDescent="0.2">
      <c r="A27" s="20">
        <v>22</v>
      </c>
      <c r="B27" s="71">
        <f>('12 Data'!B26*'12 Data'!$I$9)*($D$3/'12 Data'!$C$2)*(('12 Data'!$I$8/12.25)^3)*FWT!$K$169</f>
        <v>126</v>
      </c>
      <c r="C27" s="11">
        <f>'12 Data'!C26*(($D$3/'12 Data'!$C$2)^2)*(('12 Data'!$I$8/12.25)^2)*(FWT!$J$14/0.075)-(((((FWT!$B$12/FWT!$K$169)/((FWT!$C$14*FWT!$E$14)/144))/550)^2)*0.15)</f>
        <v>1.5093089376344118</v>
      </c>
      <c r="D27" s="17">
        <f>E27*FWT!$K$169</f>
        <v>0.13808007749800272</v>
      </c>
      <c r="E27" s="17">
        <f>('12 Data'!D26*'12 Data'!$I$9)*(($D$3/'12 Data'!$C$2)^3)*(('12 Data'!$I$8/12.25)^5)*(FWT!$J$14/0.075)</f>
        <v>0.13808007749800272</v>
      </c>
      <c r="F27" s="13">
        <f t="shared" si="0"/>
        <v>21.650613565121109</v>
      </c>
      <c r="G27" s="70"/>
      <c r="H27" s="70"/>
    </row>
    <row r="28" spans="1:8" x14ac:dyDescent="0.2">
      <c r="A28" s="20">
        <v>23</v>
      </c>
      <c r="B28" s="71">
        <f>('12 Data'!B27*'12 Data'!$I$9)*($D$3/'12 Data'!$C$2)*(('12 Data'!$I$8/12.25)^3)*FWT!$K$169</f>
        <v>132</v>
      </c>
      <c r="C28" s="11">
        <f>'12 Data'!C27*(($D$3/'12 Data'!$C$2)^2)*(('12 Data'!$I$8/12.25)^2)*(FWT!$J$14/0.075)-(((((FWT!$B$12/FWT!$K$169)/((FWT!$C$14*FWT!$E$14)/144))/550)^2)*0.15)</f>
        <v>1.5070894380053537</v>
      </c>
      <c r="D28" s="17">
        <f>E28*FWT!$K$169</f>
        <v>0.13941360302688172</v>
      </c>
      <c r="E28" s="17">
        <f>('12 Data'!D27*'12 Data'!$I$9)*(($D$3/'12 Data'!$C$2)^3)*(('12 Data'!$I$8/12.25)^5)*(FWT!$J$14/0.075)</f>
        <v>0.13941360302688172</v>
      </c>
      <c r="F28" s="13">
        <f t="shared" si="0"/>
        <v>22.431604947729731</v>
      </c>
      <c r="G28" s="70"/>
      <c r="H28" s="70"/>
    </row>
    <row r="29" spans="1:8" x14ac:dyDescent="0.2">
      <c r="A29" s="20">
        <v>24</v>
      </c>
      <c r="B29" s="71">
        <f>('12 Data'!B28*'12 Data'!$I$9)*($D$3/'12 Data'!$C$2)*(('12 Data'!$I$8/12.25)^3)*FWT!$K$169</f>
        <v>138</v>
      </c>
      <c r="C29" s="11">
        <f>'12 Data'!C28*(($D$3/'12 Data'!$C$2)^2)*(('12 Data'!$I$8/12.25)^2)*(FWT!$J$14/0.075)-(((((FWT!$B$12/FWT!$K$169)/((FWT!$C$14*FWT!$E$14)/144))/550)^2)*0.15)</f>
        <v>1.5048264579200228</v>
      </c>
      <c r="D29" s="17">
        <f>E29*FWT!$K$169</f>
        <v>0.14072400230685497</v>
      </c>
      <c r="E29" s="17">
        <f>('12 Data'!D28*'12 Data'!$I$9)*(($D$3/'12 Data'!$C$2)^3)*(('12 Data'!$I$8/12.25)^5)*(FWT!$J$14/0.075)</f>
        <v>0.14072400230685497</v>
      </c>
      <c r="F29" s="13">
        <f t="shared" si="0"/>
        <v>23.197963895561827</v>
      </c>
      <c r="G29" s="70"/>
      <c r="H29" s="70"/>
    </row>
    <row r="30" spans="1:8" x14ac:dyDescent="0.2">
      <c r="A30" s="20">
        <v>25</v>
      </c>
      <c r="B30" s="71">
        <f>('12 Data'!B29*'12 Data'!$I$9)*($D$3/'12 Data'!$C$2)*(('12 Data'!$I$8/12.25)^3)*FWT!$K$169</f>
        <v>144</v>
      </c>
      <c r="C30" s="11">
        <f>'12 Data'!C29*(($D$3/'12 Data'!$C$2)^2)*(('12 Data'!$I$8/12.25)^2)*(FWT!$J$14/0.075)-(((((FWT!$B$12/FWT!$K$169)/((FWT!$C$14*FWT!$E$14)/144))/550)^2)*0.15)</f>
        <v>1.5025267381823384</v>
      </c>
      <c r="D30" s="17">
        <f>E30*FWT!$K$169</f>
        <v>0.1420125625594007</v>
      </c>
      <c r="E30" s="17">
        <f>('12 Data'!D29*'12 Data'!$I$9)*(($D$3/'12 Data'!$C$2)^3)*(('12 Data'!$I$8/12.25)^5)*(FWT!$J$14/0.075)</f>
        <v>0.1420125625594007</v>
      </c>
      <c r="F30" s="13">
        <f t="shared" si="0"/>
        <v>23.950273591224949</v>
      </c>
      <c r="G30" s="70"/>
      <c r="H30" s="70"/>
    </row>
    <row r="31" spans="1:8" x14ac:dyDescent="0.2">
      <c r="A31" s="20">
        <v>26</v>
      </c>
      <c r="B31" s="71">
        <f>('12 Data'!B30*'12 Data'!$I$9)*($D$3/'12 Data'!$C$2)*(('12 Data'!$I$8/12.25)^3)*FWT!$K$169</f>
        <v>150</v>
      </c>
      <c r="C31" s="11">
        <f>'12 Data'!C30*(($D$3/'12 Data'!$C$2)^2)*(('12 Data'!$I$8/12.25)^2)*(FWT!$J$14/0.075)-(((((FWT!$B$12/FWT!$K$169)/((FWT!$C$14*FWT!$E$14)/144))/550)^2)*0.15)</f>
        <v>1.5001967424625662</v>
      </c>
      <c r="D31" s="17">
        <f>E31*FWT!$K$169</f>
        <v>0.1432805321567143</v>
      </c>
      <c r="E31" s="17">
        <f>('12 Data'!D30*'12 Data'!$I$9)*(($D$3/'12 Data'!$C$2)^3)*(('12 Data'!$I$8/12.25)^5)*(FWT!$J$14/0.075)</f>
        <v>0.1432805321567143</v>
      </c>
      <c r="F31" s="13">
        <f t="shared" si="0"/>
        <v>24.689075797524261</v>
      </c>
      <c r="G31" s="70"/>
      <c r="H31" s="70"/>
    </row>
    <row r="32" spans="1:8" x14ac:dyDescent="0.2">
      <c r="A32" s="20">
        <v>27</v>
      </c>
      <c r="B32" s="71">
        <f>('12 Data'!B31*'12 Data'!$I$9)*($D$3/'12 Data'!$C$2)*(('12 Data'!$I$8/12.25)^3)*FWT!$K$169</f>
        <v>156</v>
      </c>
      <c r="C32" s="11">
        <f>'12 Data'!C31*(($D$3/'12 Data'!$C$2)^2)*(('12 Data'!$I$8/12.25)^2)*(FWT!$J$14/0.075)-(((((FWT!$B$12/FWT!$K$169)/((FWT!$C$14*FWT!$E$14)/144))/550)^2)*0.15)</f>
        <v>1.4978426624774435</v>
      </c>
      <c r="D32" s="17">
        <f>E32*FWT!$K$169</f>
        <v>0.14452912117525712</v>
      </c>
      <c r="E32" s="17">
        <f>('12 Data'!D31*'12 Data'!$I$9)*(($D$3/'12 Data'!$C$2)^3)*(('12 Data'!$I$8/12.25)^5)*(FWT!$J$14/0.075)</f>
        <v>0.14452912117525712</v>
      </c>
      <c r="F32" s="13">
        <f t="shared" si="0"/>
        <v>25.414874789092135</v>
      </c>
      <c r="G32" s="70"/>
      <c r="H32" s="70"/>
    </row>
    <row r="33" spans="1:8" x14ac:dyDescent="0.2">
      <c r="A33" s="20">
        <v>28</v>
      </c>
      <c r="B33" s="71">
        <f>('12 Data'!B32*'12 Data'!$I$9)*($D$3/'12 Data'!$C$2)*(('12 Data'!$I$8/12.25)^3)*FWT!$K$169</f>
        <v>162</v>
      </c>
      <c r="C33" s="11">
        <f>'12 Data'!C32*(($D$3/'12 Data'!$C$2)^2)*(('12 Data'!$I$8/12.25)^2)*(FWT!$J$14/0.075)-(((((FWT!$B$12/FWT!$K$169)/((FWT!$C$14*FWT!$E$14)/144))/550)^2)*0.15)</f>
        <v>1.4954704231292422</v>
      </c>
      <c r="D33" s="17">
        <f>E33*FWT!$K$169</f>
        <v>0.1457595019461119</v>
      </c>
      <c r="E33" s="17">
        <f>('12 Data'!D32*'12 Data'!$I$9)*(($D$3/'12 Data'!$C$2)^3)*(('12 Data'!$I$8/12.25)^5)*(FWT!$J$14/0.075)</f>
        <v>0.1457595019461119</v>
      </c>
      <c r="F33" s="13">
        <f t="shared" si="0"/>
        <v>26.12814085880898</v>
      </c>
      <c r="G33" s="70"/>
      <c r="H33" s="70"/>
    </row>
    <row r="34" spans="1:8" x14ac:dyDescent="0.2">
      <c r="A34" s="20">
        <v>29</v>
      </c>
      <c r="B34" s="71">
        <f>('12 Data'!B33*'12 Data'!$I$9)*($D$3/'12 Data'!$C$2)*(('12 Data'!$I$8/12.25)^3)*FWT!$K$169</f>
        <v>168</v>
      </c>
      <c r="C34" s="11">
        <f>'12 Data'!C33*(($D$3/'12 Data'!$C$2)^2)*(('12 Data'!$I$8/12.25)^2)*(FWT!$J$14/0.075)-(((((FWT!$B$12/FWT!$K$169)/((FWT!$C$14*FWT!$E$14)/144))/550)^2)*0.15)</f>
        <v>1.4930856876037644</v>
      </c>
      <c r="D34" s="17">
        <f>E34*FWT!$K$169</f>
        <v>0.14697280960214543</v>
      </c>
      <c r="E34" s="17">
        <f>('12 Data'!D33*'12 Data'!$I$9)*(($D$3/'12 Data'!$C$2)^3)*(('12 Data'!$I$8/12.25)^5)*(FWT!$J$14/0.075)</f>
        <v>0.14697280960214543</v>
      </c>
      <c r="F34" s="13">
        <f t="shared" si="0"/>
        <v>26.829313450618542</v>
      </c>
      <c r="G34" s="70"/>
      <c r="H34" s="70"/>
    </row>
    <row r="35" spans="1:8" x14ac:dyDescent="0.2">
      <c r="A35" s="20">
        <v>30</v>
      </c>
      <c r="B35" s="71">
        <f>('12 Data'!B34*'12 Data'!$I$9)*($D$3/'12 Data'!$C$2)*(('12 Data'!$I$8/12.25)^3)*FWT!$K$169</f>
        <v>174</v>
      </c>
      <c r="C35" s="11">
        <f>'12 Data'!C34*(($D$3/'12 Data'!$C$2)^2)*(('12 Data'!$I$8/12.25)^2)*(FWT!$J$14/0.075)-(((((FWT!$B$12/FWT!$K$169)/((FWT!$C$14*FWT!$E$14)/144))/550)^2)*0.15)</f>
        <v>1.4906938624272679</v>
      </c>
      <c r="D35" s="17">
        <f>E35*FWT!$K$169</f>
        <v>0.14817014262197853</v>
      </c>
      <c r="E35" s="17">
        <f>('12 Data'!D34*'12 Data'!$I$9)*(($D$3/'12 Data'!$C$2)^3)*(('12 Data'!$I$8/12.25)^5)*(FWT!$J$14/0.075)</f>
        <v>0.14817014262197853</v>
      </c>
      <c r="F35" s="13">
        <f t="shared" si="0"/>
        <v>27.518803963243499</v>
      </c>
      <c r="G35" s="70"/>
      <c r="H35" s="70"/>
    </row>
    <row r="36" spans="1:8" x14ac:dyDescent="0.2">
      <c r="A36" s="20">
        <v>31</v>
      </c>
      <c r="B36" s="71">
        <f>('12 Data'!B35*'12 Data'!$I$9)*($D$3/'12 Data'!$C$2)*(('12 Data'!$I$8/12.25)^3)*FWT!$K$169</f>
        <v>180</v>
      </c>
      <c r="C36" s="11">
        <f>'12 Data'!C35*(($D$3/'12 Data'!$C$2)^2)*(('12 Data'!$I$8/12.25)^2)*(FWT!$J$14/0.075)-(((((FWT!$B$12/FWT!$K$169)/((FWT!$C$14*FWT!$E$14)/144))/550)^2)*0.15)</f>
        <v>1.4883001024823284</v>
      </c>
      <c r="D36" s="17">
        <f>E36*FWT!$K$169</f>
        <v>0.14935256337076294</v>
      </c>
      <c r="E36" s="17">
        <f>('12 Data'!D35*'12 Data'!$I$9)*(($D$3/'12 Data'!$C$2)^3)*(('12 Data'!$I$8/12.25)^5)*(FWT!$J$14/0.075)</f>
        <v>0.14935256337076294</v>
      </c>
      <c r="F36" s="13">
        <f t="shared" si="0"/>
        <v>28.196998263294574</v>
      </c>
      <c r="G36" s="70"/>
      <c r="H36" s="70"/>
    </row>
    <row r="37" spans="1:8" x14ac:dyDescent="0.2">
      <c r="A37" s="20">
        <v>32</v>
      </c>
      <c r="B37" s="71">
        <f>('12 Data'!B36*'12 Data'!$I$9)*($D$3/'12 Data'!$C$2)*(('12 Data'!$I$8/12.25)^3)*FWT!$K$169</f>
        <v>186</v>
      </c>
      <c r="C37" s="11">
        <f>'12 Data'!C36*(($D$3/'12 Data'!$C$2)^2)*(('12 Data'!$I$8/12.25)^2)*(FWT!$J$14/0.075)-(((((FWT!$B$12/FWT!$K$169)/((FWT!$C$14*FWT!$E$14)/144))/550)^2)*0.15)</f>
        <v>1.4859093159826349</v>
      </c>
      <c r="D37" s="17">
        <f>E37*FWT!$K$169</f>
        <v>0.15052109863776539</v>
      </c>
      <c r="E37" s="17">
        <f>('12 Data'!D36*'12 Data'!$I$9)*(($D$3/'12 Data'!$C$2)^3)*(('12 Data'!$I$8/12.25)^5)*(FWT!$J$14/0.075)</f>
        <v>0.15052109863776539</v>
      </c>
      <c r="F37" s="13">
        <f t="shared" si="0"/>
        <v>28.864258941157338</v>
      </c>
      <c r="G37" s="70"/>
      <c r="H37" s="70"/>
    </row>
    <row r="38" spans="1:8" x14ac:dyDescent="0.2">
      <c r="A38" s="20">
        <v>33</v>
      </c>
      <c r="B38" s="71">
        <f>('12 Data'!B37*'12 Data'!$I$9)*($D$3/'12 Data'!$C$2)*(('12 Data'!$I$8/12.25)^3)*FWT!$K$169</f>
        <v>192</v>
      </c>
      <c r="C38" s="11">
        <f>'12 Data'!C37*(($D$3/'12 Data'!$C$2)^2)*(('12 Data'!$I$8/12.25)^2)*(FWT!$J$14/0.075)-(((((FWT!$B$12/FWT!$K$169)/((FWT!$C$14*FWT!$E$14)/144))/550)^2)*0.15)</f>
        <v>1.4835261694067159</v>
      </c>
      <c r="D38" s="17">
        <f>E38*FWT!$K$169</f>
        <v>0.15167674017075902</v>
      </c>
      <c r="E38" s="17">
        <f>('12 Data'!D37*'12 Data'!$I$9)*(($D$3/'12 Data'!$C$2)^3)*(('12 Data'!$I$8/12.25)^5)*(FWT!$J$14/0.075)</f>
        <v>0.15167674017075902</v>
      </c>
      <c r="F38" s="13">
        <f t="shared" si="0"/>
        <v>29.52092733868859</v>
      </c>
      <c r="G38" s="70"/>
      <c r="H38" s="70"/>
    </row>
    <row r="39" spans="1:8" x14ac:dyDescent="0.2">
      <c r="A39" s="20">
        <v>34</v>
      </c>
      <c r="B39" s="71">
        <f>('12 Data'!B38*'12 Data'!$I$9)*($D$3/'12 Data'!$C$2)*(('12 Data'!$I$8/12.25)^3)*FWT!$K$169</f>
        <v>198</v>
      </c>
      <c r="C39" s="11">
        <f>'12 Data'!C38*(($D$3/'12 Data'!$C$2)^2)*(('12 Data'!$I$8/12.25)^2)*(FWT!$J$14/0.075)-(((((FWT!$B$12/FWT!$K$169)/((FWT!$C$14*FWT!$E$14)/144))/550)^2)*0.15)</f>
        <v>1.4811550923906007</v>
      </c>
      <c r="D39" s="17">
        <f>E39*FWT!$K$169</f>
        <v>0.15282044520722163</v>
      </c>
      <c r="E39" s="17">
        <f>('12 Data'!D38*'12 Data'!$I$9)*(($D$3/'12 Data'!$C$2)^3)*(('12 Data'!$I$8/12.25)^5)*(FWT!$J$14/0.075)</f>
        <v>0.15282044520722163</v>
      </c>
      <c r="F39" s="13">
        <f t="shared" si="0"/>
        <v>30.167325374035954</v>
      </c>
      <c r="G39" s="70"/>
      <c r="H39" s="70"/>
    </row>
    <row r="40" spans="1:8" x14ac:dyDescent="0.2">
      <c r="A40" s="20">
        <v>35</v>
      </c>
      <c r="B40" s="71">
        <f>('12 Data'!B39*'12 Data'!$I$9)*($D$3/'12 Data'!$C$2)*(('12 Data'!$I$8/12.25)^3)*FWT!$K$169</f>
        <v>204</v>
      </c>
      <c r="C40" s="11">
        <f>'12 Data'!C39*(($D$3/'12 Data'!$C$2)^2)*(('12 Data'!$I$8/12.25)^2)*(FWT!$J$14/0.075)-(((((FWT!$B$12/FWT!$K$169)/((FWT!$C$14*FWT!$E$14)/144))/550)^2)*0.15)</f>
        <v>1.4788002825794135</v>
      </c>
      <c r="D40" s="17">
        <f>E40*FWT!$K$169</f>
        <v>0.15395313700234128</v>
      </c>
      <c r="E40" s="17">
        <f>('12 Data'!D39*'12 Data'!$I$9)*(($D$3/'12 Data'!$C$2)^3)*(('12 Data'!$I$8/12.25)^5)*(FWT!$J$14/0.075)</f>
        <v>0.15395313700234128</v>
      </c>
      <c r="F40" s="13">
        <f t="shared" si="0"/>
        <v>30.803757185708719</v>
      </c>
      <c r="G40" s="70"/>
      <c r="H40" s="70"/>
    </row>
    <row r="41" spans="1:8" x14ac:dyDescent="0.2">
      <c r="A41" s="20">
        <v>36</v>
      </c>
      <c r="B41" s="71">
        <f>('12 Data'!B40*'12 Data'!$I$9)*($D$3/'12 Data'!$C$2)*(('12 Data'!$I$8/12.25)^3)*FWT!$K$169</f>
        <v>210</v>
      </c>
      <c r="C41" s="11">
        <f>'12 Data'!C40*(($D$3/'12 Data'!$C$2)^2)*(('12 Data'!$I$8/12.25)^2)*(FWT!$J$14/0.075)-(((((FWT!$B$12/FWT!$K$169)/((FWT!$C$14*FWT!$E$14)/144))/550)^2)*0.15)</f>
        <v>1.4764657104379013</v>
      </c>
      <c r="D41" s="17">
        <f>E41*FWT!$K$169</f>
        <v>0.15507570535382895</v>
      </c>
      <c r="E41" s="17">
        <f>('12 Data'!D40*'12 Data'!$I$9)*(($D$3/'12 Data'!$C$2)^3)*(('12 Data'!$I$8/12.25)^5)*(FWT!$J$14/0.075)</f>
        <v>0.15507570535382895</v>
      </c>
      <c r="F41" s="13">
        <f t="shared" si="0"/>
        <v>31.430510615293194</v>
      </c>
      <c r="G41" s="70"/>
      <c r="H41" s="70"/>
    </row>
    <row r="42" spans="1:8" x14ac:dyDescent="0.2">
      <c r="A42" s="20">
        <v>37</v>
      </c>
      <c r="B42" s="71">
        <f>('12 Data'!B41*'12 Data'!$I$9)*($D$3/'12 Data'!$C$2)*(('12 Data'!$I$8/12.25)^3)*FWT!$K$169</f>
        <v>216</v>
      </c>
      <c r="C42" s="11">
        <f>'12 Data'!C41*(($D$3/'12 Data'!$C$2)^2)*(('12 Data'!$I$8/12.25)^2)*(FWT!$J$14/0.075)-(((((FWT!$B$12/FWT!$K$169)/((FWT!$C$14*FWT!$E$14)/144))/550)^2)*0.15)</f>
        <v>1.4741551240198945</v>
      </c>
      <c r="D42" s="17">
        <f>E42*FWT!$K$169</f>
        <v>0.15618900712353825</v>
      </c>
      <c r="E42" s="17">
        <f>('12 Data'!D41*'12 Data'!$I$9)*(($D$3/'12 Data'!$C$2)^3)*(('12 Data'!$I$8/12.25)^5)*(FWT!$J$14/0.075)</f>
        <v>0.15618900712353825</v>
      </c>
      <c r="F42" s="13">
        <f t="shared" si="0"/>
        <v>32.047858545850772</v>
      </c>
      <c r="G42" s="70"/>
      <c r="H42" s="70"/>
    </row>
    <row r="43" spans="1:8" x14ac:dyDescent="0.2">
      <c r="A43" s="20">
        <v>38</v>
      </c>
      <c r="B43" s="71">
        <f>('12 Data'!B42*'12 Data'!$I$9)*($D$3/'12 Data'!$C$2)*(('12 Data'!$I$8/12.25)^3)*FWT!$K$169</f>
        <v>222</v>
      </c>
      <c r="C43" s="11">
        <f>'12 Data'!C42*(($D$3/'12 Data'!$C$2)^2)*(('12 Data'!$I$8/12.25)^2)*(FWT!$J$14/0.075)-(((((FWT!$B$12/FWT!$K$169)/((FWT!$C$14*FWT!$E$14)/144))/550)^2)*0.15)</f>
        <v>1.4718720536966994</v>
      </c>
      <c r="D43" s="17">
        <f>E43*FWT!$K$169</f>
        <v>0.1572938667558926</v>
      </c>
      <c r="E43" s="17">
        <f>('12 Data'!D42*'12 Data'!$I$9)*(($D$3/'12 Data'!$C$2)^3)*(('12 Data'!$I$8/12.25)^5)*(FWT!$J$14/0.075)</f>
        <v>0.1572938667558926</v>
      </c>
      <c r="F43" s="13">
        <f t="shared" si="0"/>
        <v>32.656060111005317</v>
      </c>
      <c r="G43" s="70"/>
      <c r="H43" s="70"/>
    </row>
    <row r="44" spans="1:8" x14ac:dyDescent="0.2">
      <c r="A44" s="20">
        <v>39</v>
      </c>
      <c r="B44" s="71">
        <f>('12 Data'!B43*'12 Data'!$I$9)*($D$3/'12 Data'!$C$2)*(('12 Data'!$I$8/12.25)^3)*FWT!$K$169</f>
        <v>228</v>
      </c>
      <c r="C44" s="11">
        <f>'12 Data'!C43*(($D$3/'12 Data'!$C$2)^2)*(('12 Data'!$I$8/12.25)^2)*(FWT!$J$14/0.075)-(((((FWT!$B$12/FWT!$K$169)/((FWT!$C$14*FWT!$E$14)/144))/550)^2)*0.15)</f>
        <v>1.4696198168444281</v>
      </c>
      <c r="D44" s="17">
        <f>E44*FWT!$K$169</f>
        <v>0.15839107679311903</v>
      </c>
      <c r="E44" s="17">
        <f>('12 Data'!D43*'12 Data'!$I$9)*(($D$3/'12 Data'!$C$2)^3)*(('12 Data'!$I$8/12.25)^5)*(FWT!$J$14/0.075)</f>
        <v>0.15839107679311903</v>
      </c>
      <c r="F44" s="13">
        <f t="shared" si="0"/>
        <v>33.255361787968816</v>
      </c>
      <c r="G44" s="70"/>
      <c r="H44" s="70"/>
    </row>
    <row r="45" spans="1:8" x14ac:dyDescent="0.2">
      <c r="A45" s="20">
        <v>40</v>
      </c>
      <c r="B45" s="71">
        <f>('12 Data'!B44*'12 Data'!$I$9)*($D$3/'12 Data'!$C$2)*(('12 Data'!$I$8/12.25)^3)*FWT!$K$169</f>
        <v>234</v>
      </c>
      <c r="C45" s="11">
        <f>'12 Data'!C44*(($D$3/'12 Data'!$C$2)^2)*(('12 Data'!$I$8/12.25)^2)*(FWT!$J$14/0.075)-(((((FWT!$B$12/FWT!$K$169)/((FWT!$C$14*FWT!$E$14)/144))/550)^2)*0.15)</f>
        <v>1.4674015224902561</v>
      </c>
      <c r="D45" s="17">
        <f>E45*FWT!$K$169</f>
        <v>0.15948139838728953</v>
      </c>
      <c r="E45" s="17">
        <f>('12 Data'!D44*'12 Data'!$I$9)*(($D$3/'12 Data'!$C$2)^3)*(('12 Data'!$I$8/12.25)^5)*(FWT!$J$14/0.075)</f>
        <v>0.15948139838728953</v>
      </c>
      <c r="F45" s="13">
        <f t="shared" si="0"/>
        <v>33.845998386230328</v>
      </c>
      <c r="G45" s="70"/>
      <c r="H45" s="70"/>
    </row>
    <row r="46" spans="1:8" x14ac:dyDescent="0.2">
      <c r="A46" s="20">
        <v>41</v>
      </c>
      <c r="B46" s="71">
        <f>('12 Data'!B45*'12 Data'!$I$9)*($D$3/'12 Data'!$C$2)*(('12 Data'!$I$8/12.25)^3)*FWT!$K$169</f>
        <v>240</v>
      </c>
      <c r="C46" s="11">
        <f>'12 Data'!C45*(($D$3/'12 Data'!$C$2)^2)*(('12 Data'!$I$8/12.25)^2)*(FWT!$J$14/0.075)-(((((FWT!$B$12/FWT!$K$169)/((FWT!$C$14*FWT!$E$14)/144))/550)^2)*0.15)</f>
        <v>1.4652200759176184</v>
      </c>
      <c r="D46" s="17">
        <f>E46*FWT!$K$169</f>
        <v>0.16056556180916939</v>
      </c>
      <c r="E46" s="17">
        <f>('12 Data'!D45*'12 Data'!$I$9)*(($D$3/'12 Data'!$C$2)^3)*(('12 Data'!$I$8/12.25)^5)*(FWT!$J$14/0.075)</f>
        <v>0.16056556180916939</v>
      </c>
      <c r="F46" s="13">
        <f t="shared" si="0"/>
        <v>34.42819394230964</v>
      </c>
      <c r="G46" s="70"/>
      <c r="H46" s="70"/>
    </row>
    <row r="47" spans="1:8" x14ac:dyDescent="0.2">
      <c r="A47" s="20">
        <v>42</v>
      </c>
      <c r="B47" s="71">
        <f>('12 Data'!B46*'12 Data'!$I$9)*($D$3/'12 Data'!$C$2)*(('12 Data'!$I$8/12.25)^3)*FWT!$K$169</f>
        <v>246</v>
      </c>
      <c r="C47" s="11">
        <f>'12 Data'!C46*(($D$3/'12 Data'!$C$2)^2)*(('12 Data'!$I$8/12.25)^2)*(FWT!$J$14/0.075)-(((((FWT!$B$12/FWT!$K$169)/((FWT!$C$14*FWT!$E$14)/144))/550)^2)*0.15)</f>
        <v>1.4630781832303343</v>
      </c>
      <c r="D47" s="17">
        <f>E47*FWT!$K$169</f>
        <v>0.16164426695387274</v>
      </c>
      <c r="E47" s="17">
        <f>('12 Data'!D46*'12 Data'!$I$9)*(($D$3/'12 Data'!$C$2)^3)*(('12 Data'!$I$8/12.25)^5)*(FWT!$J$14/0.075)</f>
        <v>0.16164426695387274</v>
      </c>
      <c r="F47" s="13">
        <f t="shared" si="0"/>
        <v>35.002162529823863</v>
      </c>
      <c r="G47" s="70"/>
      <c r="H47" s="70"/>
    </row>
    <row r="48" spans="1:8" x14ac:dyDescent="0.2">
      <c r="A48" s="20">
        <v>43</v>
      </c>
      <c r="B48" s="71">
        <f>('12 Data'!B47*'12 Data'!$I$9)*($D$3/'12 Data'!$C$2)*(('12 Data'!$I$8/12.25)^3)*FWT!$K$169</f>
        <v>252</v>
      </c>
      <c r="C48" s="11">
        <f>'12 Data'!C47*(($D$3/'12 Data'!$C$2)^2)*(('12 Data'!$I$8/12.25)^2)*(FWT!$J$14/0.075)-(((((FWT!$B$12/FWT!$K$169)/((FWT!$C$14*FWT!$E$14)/144))/550)^2)*0.15)</f>
        <v>1.4609783558756697</v>
      </c>
      <c r="D48" s="17">
        <f>E48*FWT!$K$169</f>
        <v>0.16271818384332512</v>
      </c>
      <c r="E48" s="17">
        <f>('12 Data'!D47*'12 Data'!$I$9)*(($D$3/'12 Data'!$C$2)^3)*(('12 Data'!$I$8/12.25)^5)*(FWT!$J$14/0.075)</f>
        <v>0.16271818384332512</v>
      </c>
      <c r="F48" s="13">
        <f t="shared" si="0"/>
        <v>35.568108993108858</v>
      </c>
      <c r="G48" s="70"/>
      <c r="H48" s="70"/>
    </row>
    <row r="49" spans="1:8" x14ac:dyDescent="0.2">
      <c r="A49" s="20">
        <v>44</v>
      </c>
      <c r="B49" s="71">
        <f>('12 Data'!B48*'12 Data'!$I$9)*($D$3/'12 Data'!$C$2)*(('12 Data'!$I$8/12.25)^3)*FWT!$K$169</f>
        <v>258</v>
      </c>
      <c r="C49" s="11">
        <f>'12 Data'!C48*(($D$3/'12 Data'!$C$2)^2)*(('12 Data'!$I$8/12.25)^2)*(FWT!$J$14/0.075)-(((((FWT!$B$12/FWT!$K$169)/((FWT!$C$14*FWT!$E$14)/144))/550)^2)*0.15)</f>
        <v>1.4589229151263288</v>
      </c>
      <c r="D49" s="17">
        <f>E49*FWT!$K$169</f>
        <v>0.16378795312553324</v>
      </c>
      <c r="E49" s="17">
        <f>('12 Data'!D48*'12 Data'!$I$9)*(($D$3/'12 Data'!$C$2)^3)*(('12 Data'!$I$8/12.25)^5)*(FWT!$J$14/0.075)</f>
        <v>0.16378795312553324</v>
      </c>
      <c r="F49" s="13">
        <f t="shared" si="0"/>
        <v>36.126229611757324</v>
      </c>
      <c r="G49" s="70"/>
      <c r="H49" s="70"/>
    </row>
    <row r="50" spans="1:8" x14ac:dyDescent="0.2">
      <c r="A50" s="20">
        <v>45</v>
      </c>
      <c r="B50" s="71">
        <f>('12 Data'!B49*'12 Data'!$I$9)*($D$3/'12 Data'!$C$2)*(('12 Data'!$I$8/12.25)^3)*FWT!$K$169</f>
        <v>264</v>
      </c>
      <c r="C50" s="11">
        <f>'12 Data'!C49*(($D$3/'12 Data'!$C$2)^2)*(('12 Data'!$I$8/12.25)^2)*(FWT!$J$14/0.075)-(((((FWT!$B$12/FWT!$K$169)/((FWT!$C$14*FWT!$E$14)/144))/550)^2)*0.15)</f>
        <v>1.4569139965213824</v>
      </c>
      <c r="D50" s="17">
        <f>E50*FWT!$K$169</f>
        <v>0.16485418657066186</v>
      </c>
      <c r="E50" s="17">
        <f>('12 Data'!D49*'12 Data'!$I$9)*(($D$3/'12 Data'!$C$2)^3)*(('12 Data'!$I$8/12.25)^5)*(FWT!$J$14/0.075)</f>
        <v>0.16485418657066186</v>
      </c>
      <c r="F50" s="13">
        <f t="shared" si="0"/>
        <v>36.676712702663536</v>
      </c>
      <c r="G50" s="70"/>
      <c r="H50" s="70"/>
    </row>
    <row r="51" spans="1:8" x14ac:dyDescent="0.2">
      <c r="A51" s="20">
        <v>46</v>
      </c>
      <c r="B51" s="71">
        <f>('12 Data'!B50*'12 Data'!$I$9)*($D$3/'12 Data'!$C$2)*(('12 Data'!$I$8/12.25)^3)*FWT!$K$169</f>
        <v>270</v>
      </c>
      <c r="C51" s="11">
        <f>'12 Data'!C50*(($D$3/'12 Data'!$C$2)^2)*(('12 Data'!$I$8/12.25)^2)*(FWT!$J$14/0.075)-(((((FWT!$B$12/FWT!$K$169)/((FWT!$C$14*FWT!$E$14)/144))/550)^2)*0.15)</f>
        <v>1.4549535542661267</v>
      </c>
      <c r="D51" s="17">
        <f>E51*FWT!$K$169</f>
        <v>0.16591746756391787</v>
      </c>
      <c r="E51" s="17">
        <f>('12 Data'!D50*'12 Data'!$I$9)*(($D$3/'12 Data'!$C$2)^3)*(('12 Data'!$I$8/12.25)^5)*(FWT!$J$14/0.075)</f>
        <v>0.16591746756391787</v>
      </c>
      <c r="F51" s="13">
        <f t="shared" si="0"/>
        <v>37.21973916548685</v>
      </c>
      <c r="G51" s="70"/>
      <c r="H51" s="70"/>
    </row>
    <row r="52" spans="1:8" x14ac:dyDescent="0.2">
      <c r="A52" s="20">
        <v>47</v>
      </c>
      <c r="B52" s="71">
        <f>('12 Data'!B51*'12 Data'!$I$9)*($D$3/'12 Data'!$C$2)*(('12 Data'!$I$8/12.25)^3)*FWT!$K$169</f>
        <v>276</v>
      </c>
      <c r="C52" s="11">
        <f>'12 Data'!C51*(($D$3/'12 Data'!$C$2)^2)*(('12 Data'!$I$8/12.25)^2)*(FWT!$J$14/0.075)-(((((FWT!$B$12/FWT!$K$169)/((FWT!$C$14*FWT!$E$14)/144))/550)^2)*0.15)</f>
        <v>1.4530433655908774</v>
      </c>
      <c r="D52" s="17">
        <f>E52*FWT!$K$169</f>
        <v>0.16697835159524152</v>
      </c>
      <c r="E52" s="17">
        <f>('12 Data'!D51*'12 Data'!$I$9)*(($D$3/'12 Data'!$C$2)^3)*(('12 Data'!$I$8/12.25)^5)*(FWT!$J$14/0.075)</f>
        <v>0.16697835159524152</v>
      </c>
      <c r="F52" s="13">
        <f t="shared" si="0"/>
        <v>37.755482976849017</v>
      </c>
      <c r="G52" s="70"/>
      <c r="H52" s="70"/>
    </row>
    <row r="53" spans="1:8" x14ac:dyDescent="0.2">
      <c r="A53" s="20">
        <v>48</v>
      </c>
      <c r="B53" s="71">
        <f>('12 Data'!B52*'12 Data'!$I$9)*($D$3/'12 Data'!$C$2)*(('12 Data'!$I$8/12.25)^3)*FWT!$K$169</f>
        <v>282</v>
      </c>
      <c r="C53" s="11">
        <f>'12 Data'!C52*(($D$3/'12 Data'!$C$2)^2)*(('12 Data'!$I$8/12.25)^2)*(FWT!$J$14/0.075)-(((((FWT!$B$12/FWT!$K$169)/((FWT!$C$14*FWT!$E$14)/144))/550)^2)*0.15)</f>
        <v>1.4511850350686959</v>
      </c>
      <c r="D53" s="17">
        <f>E53*FWT!$K$169</f>
        <v>0.16803736674580463</v>
      </c>
      <c r="E53" s="17">
        <f>('12 Data'!D52*'12 Data'!$I$9)*(($D$3/'12 Data'!$C$2)^3)*(('12 Data'!$I$8/12.25)^5)*(FWT!$J$14/0.075)</f>
        <v>0.16803736674580463</v>
      </c>
      <c r="F53" s="13">
        <f t="shared" si="0"/>
        <v>38.284111638053545</v>
      </c>
      <c r="G53" s="70"/>
      <c r="H53" s="70"/>
    </row>
    <row r="54" spans="1:8" x14ac:dyDescent="0.2">
      <c r="A54" s="20">
        <v>49</v>
      </c>
      <c r="B54" s="71">
        <f>('12 Data'!B53*'12 Data'!$I$9)*($D$3/'12 Data'!$C$2)*(('12 Data'!$I$8/12.25)^3)*FWT!$K$169</f>
        <v>288</v>
      </c>
      <c r="C54" s="11">
        <f>'12 Data'!C53*(($D$3/'12 Data'!$C$2)^2)*(('12 Data'!$I$8/12.25)^2)*(FWT!$J$14/0.075)-(((((FWT!$B$12/FWT!$K$169)/((FWT!$C$14*FWT!$E$14)/144))/550)^2)*0.15)</f>
        <v>1.4493799988920482</v>
      </c>
      <c r="D54" s="17">
        <f>E54*FWT!$K$169</f>
        <v>0.169095014171316</v>
      </c>
      <c r="E54" s="17">
        <f>('12 Data'!D53*'12 Data'!$I$9)*(($D$3/'12 Data'!$C$2)^3)*(('12 Data'!$I$8/12.25)^5)*(FWT!$J$14/0.075)</f>
        <v>0.169095014171316</v>
      </c>
      <c r="F54" s="13">
        <f t="shared" si="0"/>
        <v>38.805786580648977</v>
      </c>
      <c r="G54" s="70"/>
      <c r="H54" s="70"/>
    </row>
    <row r="55" spans="1:8" x14ac:dyDescent="0.2">
      <c r="A55" s="20">
        <v>50</v>
      </c>
      <c r="B55" s="71">
        <f>('12 Data'!B54*'12 Data'!$I$9)*($D$3/'12 Data'!$C$2)*(('12 Data'!$I$8/12.25)^3)*FWT!$K$169</f>
        <v>294</v>
      </c>
      <c r="C55" s="11">
        <f>'12 Data'!C54*(($D$3/'12 Data'!$C$2)^2)*(('12 Data'!$I$8/12.25)^2)*(FWT!$J$14/0.075)-(((((FWT!$B$12/FWT!$K$169)/((FWT!$C$14*FWT!$E$14)/144))/550)^2)*0.15)</f>
        <v>1.4476295291083998</v>
      </c>
      <c r="D55" s="17">
        <f>E55*FWT!$K$169</f>
        <v>0.17015176858213421</v>
      </c>
      <c r="E55" s="17">
        <f>('12 Data'!D54*'12 Data'!$I$9)*(($D$3/'12 Data'!$C$2)^3)*(('12 Data'!$I$8/12.25)^5)*(FWT!$J$14/0.075)</f>
        <v>0.17015176858213421</v>
      </c>
      <c r="F55" s="13">
        <f t="shared" si="0"/>
        <v>39.320663533744806</v>
      </c>
      <c r="G55" s="70"/>
      <c r="H55" s="70"/>
    </row>
    <row r="56" spans="1:8" x14ac:dyDescent="0.2">
      <c r="A56" s="20">
        <v>51</v>
      </c>
      <c r="B56" s="71">
        <f>('12 Data'!B55*'12 Data'!$I$9)*($D$3/'12 Data'!$C$2)*(('12 Data'!$I$8/12.25)^3)*FWT!$K$169</f>
        <v>300</v>
      </c>
      <c r="C56" s="11">
        <f>'12 Data'!C55*(($D$3/'12 Data'!$C$2)^2)*(('12 Data'!$I$8/12.25)^2)*(FWT!$J$14/0.075)-(((((FWT!$B$12/FWT!$K$169)/((FWT!$C$14*FWT!$E$14)/144))/550)^2)*0.15)</f>
        <v>1.4459347378147407</v>
      </c>
      <c r="D56" s="17">
        <f>E56*FWT!$K$169</f>
        <v>0.17120807872018709</v>
      </c>
      <c r="E56" s="17">
        <f>('12 Data'!D55*'12 Data'!$I$9)*(($D$3/'12 Data'!$C$2)^3)*(('12 Data'!$I$8/12.25)^5)*(FWT!$J$14/0.075)</f>
        <v>0.17120807872018709</v>
      </c>
      <c r="F56" s="13">
        <f t="shared" si="0"/>
        <v>39.828892856621302</v>
      </c>
      <c r="G56" s="70"/>
      <c r="H56" s="70"/>
    </row>
    <row r="57" spans="1:8" x14ac:dyDescent="0.2">
      <c r="A57" s="20">
        <v>52</v>
      </c>
      <c r="B57" s="71">
        <f>('12 Data'!B56*'12 Data'!$I$9)*($D$3/'12 Data'!$C$2)*(('12 Data'!$I$8/12.25)^3)*FWT!$K$169</f>
        <v>306</v>
      </c>
      <c r="C57" s="11">
        <f>'12 Data'!C56*(($D$3/'12 Data'!$C$2)^2)*(('12 Data'!$I$8/12.25)^2)*(FWT!$J$14/0.075)-(((((FWT!$B$12/FWT!$K$169)/((FWT!$C$14*FWT!$E$14)/144))/550)^2)*0.15)</f>
        <v>1.4442965813110453</v>
      </c>
      <c r="D57" s="17">
        <f>E57*FWT!$K$169</f>
        <v>0.17226436783269877</v>
      </c>
      <c r="E57" s="17">
        <f>('12 Data'!D56*'12 Data'!$I$9)*(($D$3/'12 Data'!$C$2)^3)*(('12 Data'!$I$8/12.25)^5)*(FWT!$J$14/0.075)</f>
        <v>0.17226436783269877</v>
      </c>
      <c r="F57" s="13">
        <f t="shared" si="0"/>
        <v>40.330619839847024</v>
      </c>
      <c r="G57" s="70"/>
      <c r="H57" s="70"/>
    </row>
    <row r="58" spans="1:8" x14ac:dyDescent="0.2">
      <c r="A58" s="20">
        <v>53</v>
      </c>
      <c r="B58" s="71">
        <f>('12 Data'!B57*'12 Data'!$I$9)*($D$3/'12 Data'!$C$2)*(('12 Data'!$I$8/12.25)^3)*FWT!$K$169</f>
        <v>312</v>
      </c>
      <c r="C58" s="11">
        <f>'12 Data'!C57*(($D$3/'12 Data'!$C$2)^2)*(('12 Data'!$I$8/12.25)^2)*(FWT!$J$14/0.075)-(((((FWT!$B$12/FWT!$K$169)/((FWT!$C$14*FWT!$E$14)/144))/550)^2)*0.15)</f>
        <v>1.4427158642126656</v>
      </c>
      <c r="D58" s="17">
        <f>E58*FWT!$K$169</f>
        <v>0.17332103414272351</v>
      </c>
      <c r="E58" s="17">
        <f>('12 Data'!D57*'12 Data'!$I$9)*(($D$3/'12 Data'!$C$2)^3)*(('12 Data'!$I$8/12.25)^5)*(FWT!$J$14/0.075)</f>
        <v>0.17332103414272351</v>
      </c>
      <c r="F58" s="13">
        <f t="shared" si="0"/>
        <v>40.825984977825478</v>
      </c>
      <c r="G58" s="70"/>
      <c r="H58" s="70"/>
    </row>
    <row r="59" spans="1:8" x14ac:dyDescent="0.2">
      <c r="A59" s="20">
        <v>54</v>
      </c>
      <c r="B59" s="71">
        <f>('12 Data'!B58*'12 Data'!$I$9)*($D$3/'12 Data'!$C$2)*(('12 Data'!$I$8/12.25)^3)*FWT!$K$169</f>
        <v>318</v>
      </c>
      <c r="C59" s="11">
        <f>'12 Data'!C58*(($D$3/'12 Data'!$C$2)^2)*(('12 Data'!$I$8/12.25)^2)*(FWT!$J$14/0.075)-(((((FWT!$B$12/FWT!$K$169)/((FWT!$C$14*FWT!$E$14)/144))/550)^2)*0.15)</f>
        <v>1.4411932435216559</v>
      </c>
      <c r="D59" s="17">
        <f>E59*FWT!$K$169</f>
        <v>0.17437845131648705</v>
      </c>
      <c r="E59" s="17">
        <f>('12 Data'!D58*'12 Data'!$I$9)*(($D$3/'12 Data'!$C$2)^3)*(('12 Data'!$I$8/12.25)^5)*(FWT!$J$14/0.075)</f>
        <v>0.17437845131648705</v>
      </c>
      <c r="F59" s="13">
        <f t="shared" si="0"/>
        <v>41.315124215430238</v>
      </c>
      <c r="G59" s="70"/>
      <c r="H59" s="70"/>
    </row>
    <row r="60" spans="1:8" x14ac:dyDescent="0.2">
      <c r="A60" s="20">
        <v>55</v>
      </c>
      <c r="B60" s="71">
        <f>('12 Data'!B59*'12 Data'!$I$9)*($D$3/'12 Data'!$C$2)*(('12 Data'!$I$8/12.25)^3)*FWT!$K$169</f>
        <v>324</v>
      </c>
      <c r="C60" s="11">
        <f>'12 Data'!C59*(($D$3/'12 Data'!$C$2)^2)*(('12 Data'!$I$8/12.25)^2)*(FWT!$J$14/0.075)-(((((FWT!$B$12/FWT!$K$169)/((FWT!$C$14*FWT!$E$14)/144))/550)^2)*0.15)</f>
        <v>1.4397292326570343</v>
      </c>
      <c r="D60" s="17">
        <f>E60*FWT!$K$169</f>
        <v>0.17543696892753469</v>
      </c>
      <c r="E60" s="17">
        <f>('12 Data'!D59*'12 Data'!$I$9)*(($D$3/'12 Data'!$C$2)^3)*(('12 Data'!$I$8/12.25)^5)*(FWT!$J$14/0.075)</f>
        <v>0.17543696892753469</v>
      </c>
      <c r="F60" s="13">
        <f t="shared" si="0"/>
        <v>41.79816917115307</v>
      </c>
      <c r="G60" s="70"/>
      <c r="H60" s="70"/>
    </row>
    <row r="61" spans="1:8" x14ac:dyDescent="0.2">
      <c r="A61" s="20">
        <v>56</v>
      </c>
      <c r="B61" s="71">
        <f>('12 Data'!B60*'12 Data'!$I$9)*($D$3/'12 Data'!$C$2)*(('12 Data'!$I$8/12.25)^3)*FWT!$K$169</f>
        <v>330</v>
      </c>
      <c r="C61" s="11">
        <f>'12 Data'!C60*(($D$3/'12 Data'!$C$2)^2)*(('12 Data'!$I$8/12.25)^2)*(FWT!$J$14/0.075)-(((((FWT!$B$12/FWT!$K$169)/((FWT!$C$14*FWT!$E$14)/144))/550)^2)*0.15)</f>
        <v>1.4383242054439733</v>
      </c>
      <c r="D61" s="17">
        <f>E61*FWT!$K$169</f>
        <v>0.17649691291768674</v>
      </c>
      <c r="E61" s="17">
        <f>('12 Data'!D60*'12 Data'!$I$9)*(($D$3/'12 Data'!$C$2)^3)*(('12 Data'!$I$8/12.25)^5)*(FWT!$J$14/0.075)</f>
        <v>0.17649691291768674</v>
      </c>
      <c r="F61" s="13">
        <f t="shared" si="0"/>
        <v>42.275247338977366</v>
      </c>
      <c r="G61" s="70"/>
      <c r="H61" s="70"/>
    </row>
    <row r="62" spans="1:8" x14ac:dyDescent="0.2">
      <c r="A62" s="20">
        <v>57</v>
      </c>
      <c r="B62" s="71">
        <f>('12 Data'!B61*'12 Data'!$I$9)*($D$3/'12 Data'!$C$2)*(('12 Data'!$I$8/12.25)^3)*FWT!$K$169</f>
        <v>336</v>
      </c>
      <c r="C62" s="11">
        <f>'12 Data'!C61*(($D$3/'12 Data'!$C$2)^2)*(('12 Data'!$I$8/12.25)^2)*(FWT!$J$14/0.075)-(((((FWT!$B$12/FWT!$K$169)/((FWT!$C$14*FWT!$E$14)/144))/550)^2)*0.15)</f>
        <v>1.4369784000619272</v>
      </c>
      <c r="D62" s="17">
        <f>E62*FWT!$K$169</f>
        <v>0.17755858605480113</v>
      </c>
      <c r="E62" s="17">
        <f>('12 Data'!D61*'12 Data'!$I$9)*(($D$3/'12 Data'!$C$2)^3)*(('12 Data'!$I$8/12.25)^5)*(FWT!$J$14/0.075)</f>
        <v>0.17755858605480113</v>
      </c>
      <c r="F62" s="13">
        <f t="shared" si="0"/>
        <v>42.746482270998371</v>
      </c>
      <c r="G62" s="70"/>
      <c r="H62" s="70"/>
    </row>
    <row r="63" spans="1:8" x14ac:dyDescent="0.2">
      <c r="A63" s="20">
        <v>58</v>
      </c>
      <c r="B63" s="71">
        <f>('12 Data'!B62*'12 Data'!$I$9)*($D$3/'12 Data'!$C$2)*(('12 Data'!$I$8/12.25)^3)*FWT!$K$169</f>
        <v>342</v>
      </c>
      <c r="C63" s="11">
        <f>'12 Data'!C62*(($D$3/'12 Data'!$C$2)^2)*(('12 Data'!$I$8/12.25)^2)*(FWT!$J$14/0.075)-(((((FWT!$B$12/FWT!$K$169)/((FWT!$C$14*FWT!$E$14)/144))/550)^2)*0.15)</f>
        <v>1.43569192295169</v>
      </c>
      <c r="D63" s="17">
        <f>E63*FWT!$K$169</f>
        <v>0.17862226838734302</v>
      </c>
      <c r="E63" s="17">
        <f>('12 Data'!D62*'12 Data'!$I$9)*(($D$3/'12 Data'!$C$2)^3)*(('12 Data'!$I$8/12.25)^5)*(FWT!$J$14/0.075)</f>
        <v>0.17862226838734302</v>
      </c>
      <c r="F63" s="13">
        <f t="shared" si="0"/>
        <v>43.21199374263869</v>
      </c>
      <c r="G63" s="70"/>
      <c r="H63" s="70"/>
    </row>
    <row r="64" spans="1:8" x14ac:dyDescent="0.2">
      <c r="A64" s="20">
        <v>59</v>
      </c>
      <c r="B64" s="71">
        <f>('12 Data'!B63*'12 Data'!$I$9)*($D$3/'12 Data'!$C$2)*(('12 Data'!$I$8/12.25)^3)*FWT!$K$169</f>
        <v>348</v>
      </c>
      <c r="C64" s="11">
        <f>'12 Data'!C63*(($D$3/'12 Data'!$C$2)^2)*(('12 Data'!$I$8/12.25)^2)*(FWT!$J$14/0.075)-(((((FWT!$B$12/FWT!$K$169)/((FWT!$C$14*FWT!$E$14)/144))/550)^2)*0.15)</f>
        <v>1.434464752681389</v>
      </c>
      <c r="D64" s="17">
        <f>E64*FWT!$K$169</f>
        <v>0.17968821769576168</v>
      </c>
      <c r="E64" s="17">
        <f>('12 Data'!D63*'12 Data'!$I$9)*(($D$3/'12 Data'!$C$2)^3)*(('12 Data'!$I$8/12.25)^5)*(FWT!$J$14/0.075)</f>
        <v>0.17968821769576168</v>
      </c>
      <c r="F64" s="13">
        <f t="shared" si="0"/>
        <v>43.671897902150512</v>
      </c>
      <c r="G64" s="70"/>
      <c r="H64" s="70"/>
    </row>
    <row r="65" spans="1:8" x14ac:dyDescent="0.2">
      <c r="A65" s="20">
        <v>60</v>
      </c>
      <c r="B65" s="71">
        <f>('12 Data'!B64*'12 Data'!$I$9)*($D$3/'12 Data'!$C$2)*(('12 Data'!$I$8/12.25)^3)*FWT!$K$169</f>
        <v>354</v>
      </c>
      <c r="C65" s="11">
        <f>'12 Data'!C64*(($D$3/'12 Data'!$C$2)^2)*(('12 Data'!$I$8/12.25)^2)*(FWT!$J$14/0.075)-(((((FWT!$B$12/FWT!$K$169)/((FWT!$C$14*FWT!$E$14)/144))/550)^2)*0.15)</f>
        <v>1.4332967437714093</v>
      </c>
      <c r="D65" s="17">
        <f>E65*FWT!$K$169</f>
        <v>0.18075666994067438</v>
      </c>
      <c r="E65" s="17">
        <f>('12 Data'!D64*'12 Data'!$I$9)*(($D$3/'12 Data'!$C$2)^3)*(('12 Data'!$I$8/12.25)^5)*(FWT!$J$14/0.075)</f>
        <v>0.18075666994067438</v>
      </c>
      <c r="F65" s="13">
        <f t="shared" si="0"/>
        <v>44.126307405953327</v>
      </c>
      <c r="G65" s="70"/>
      <c r="H65" s="70"/>
    </row>
    <row r="66" spans="1:8" x14ac:dyDescent="0.2">
      <c r="A66" s="20">
        <v>61</v>
      </c>
      <c r="B66" s="71">
        <f>('12 Data'!B65*'12 Data'!$I$9)*($D$3/'12 Data'!$C$2)*(('12 Data'!$I$8/12.25)^3)*FWT!$K$169</f>
        <v>360</v>
      </c>
      <c r="C66" s="11">
        <f>'12 Data'!C65*(($D$3/'12 Data'!$C$2)^2)*(('12 Data'!$I$8/12.25)^2)*(FWT!$J$14/0.075)-(((((FWT!$B$12/FWT!$K$169)/((FWT!$C$14*FWT!$E$14)/144))/550)^2)*0.15)</f>
        <v>1.432187630478253</v>
      </c>
      <c r="D66" s="17">
        <f>E66*FWT!$K$169</f>
        <v>0.18182783970785757</v>
      </c>
      <c r="E66" s="17">
        <f>('12 Data'!D65*'12 Data'!$I$9)*(($D$3/'12 Data'!$C$2)^3)*(('12 Data'!$I$8/12.25)^5)*(FWT!$J$14/0.075)</f>
        <v>0.18182783970785757</v>
      </c>
      <c r="F66" s="13">
        <f t="shared" si="0"/>
        <v>44.575331541225339</v>
      </c>
      <c r="G66" s="70"/>
      <c r="H66" s="70"/>
    </row>
    <row r="67" spans="1:8" x14ac:dyDescent="0.2">
      <c r="A67" s="20">
        <v>62</v>
      </c>
      <c r="B67" s="71">
        <f>('12 Data'!B66*'12 Data'!$I$9)*($D$3/'12 Data'!$C$2)*(('12 Data'!$I$8/12.25)^3)*FWT!$K$169</f>
        <v>366</v>
      </c>
      <c r="C67" s="11">
        <f>'12 Data'!C66*(($D$3/'12 Data'!$C$2)^2)*(('12 Data'!$I$8/12.25)^2)*(FWT!$J$14/0.075)-(((((FWT!$B$12/FWT!$K$169)/((FWT!$C$14*FWT!$E$14)/144))/550)^2)*0.15)</f>
        <v>1.4311370305373323</v>
      </c>
      <c r="D67" s="17">
        <f>E67*FWT!$K$169</f>
        <v>0.18290192065004504</v>
      </c>
      <c r="E67" s="17">
        <f>('12 Data'!D66*'12 Data'!$I$9)*(($D$3/'12 Data'!$C$2)^3)*(('12 Data'!$I$8/12.25)^5)*(FWT!$J$14/0.075)</f>
        <v>0.18290192065004504</v>
      </c>
      <c r="F67" s="13">
        <f t="shared" si="0"/>
        <v>45.019076337048432</v>
      </c>
      <c r="G67" s="70"/>
      <c r="H67" s="70"/>
    </row>
    <row r="68" spans="1:8" x14ac:dyDescent="0.2">
      <c r="A68" s="20">
        <v>63</v>
      </c>
      <c r="B68" s="71">
        <f>('12 Data'!B67*'12 Data'!$I$9)*($D$3/'12 Data'!$C$2)*(('12 Data'!$I$8/12.25)^3)*FWT!$K$169</f>
        <v>372</v>
      </c>
      <c r="C68" s="11">
        <f>'12 Data'!C67*(($D$3/'12 Data'!$C$2)^2)*(('12 Data'!$I$8/12.25)^2)*(FWT!$J$14/0.075)-(((((FWT!$B$12/FWT!$K$169)/((FWT!$C$14*FWT!$E$14)/144))/550)^2)*0.15)</f>
        <v>1.4301444488646937</v>
      </c>
      <c r="D68" s="17">
        <f>E68*FWT!$K$169</f>
        <v>0.18397908592553328</v>
      </c>
      <c r="E68" s="17">
        <f>('12 Data'!D67*'12 Data'!$I$9)*(($D$3/'12 Data'!$C$2)^3)*(('12 Data'!$I$8/12.25)^5)*(FWT!$J$14/0.075)</f>
        <v>0.18397908592553328</v>
      </c>
      <c r="F68" s="13">
        <f t="shared" si="0"/>
        <v>45.457644665296314</v>
      </c>
      <c r="G68" s="70"/>
      <c r="H68" s="70"/>
    </row>
    <row r="69" spans="1:8" x14ac:dyDescent="0.2">
      <c r="A69" s="20">
        <v>64</v>
      </c>
      <c r="B69" s="71">
        <f>('12 Data'!B68*'12 Data'!$I$9)*($D$3/'12 Data'!$C$2)*(('12 Data'!$I$8/12.25)^3)*FWT!$K$169</f>
        <v>378</v>
      </c>
      <c r="C69" s="11">
        <f>'12 Data'!C68*(($D$3/'12 Data'!$C$2)^2)*(('12 Data'!$I$8/12.25)^2)*(FWT!$J$14/0.075)-(((((FWT!$B$12/FWT!$K$169)/((FWT!$C$14*FWT!$E$14)/144))/550)^2)*0.15)</f>
        <v>1.4292092812176773</v>
      </c>
      <c r="D69" s="17">
        <f>E69*FWT!$K$169</f>
        <v>0.18505948863359398</v>
      </c>
      <c r="E69" s="17">
        <f>('12 Data'!D68*'12 Data'!$I$9)*(($D$3/'12 Data'!$C$2)^3)*(('12 Data'!$I$8/12.25)^5)*(FWT!$J$14/0.075)</f>
        <v>0.18505948863359398</v>
      </c>
      <c r="F69" s="13">
        <f t="shared" si="0"/>
        <v>45.891136332356467</v>
      </c>
      <c r="G69" s="70"/>
      <c r="H69" s="70"/>
    </row>
    <row r="70" spans="1:8" x14ac:dyDescent="0.2">
      <c r="A70" s="20">
        <v>65</v>
      </c>
      <c r="B70" s="71">
        <f>('12 Data'!B69*'12 Data'!$I$9)*($D$3/'12 Data'!$C$2)*(('12 Data'!$I$8/12.25)^3)*FWT!$K$169</f>
        <v>384</v>
      </c>
      <c r="C70" s="11">
        <f>'12 Data'!C69*(($D$3/'12 Data'!$C$2)^2)*(('12 Data'!$I$8/12.25)^2)*(FWT!$J$14/0.075)-(((((FWT!$B$12/FWT!$K$169)/((FWT!$C$14*FWT!$E$14)/144))/550)^2)*0.15)</f>
        <v>1.4283308178145082</v>
      </c>
      <c r="D70" s="17">
        <f>E70*FWT!$K$169</f>
        <v>0.18614326224669381</v>
      </c>
      <c r="E70" s="17">
        <f>('12 Data'!D69*'12 Data'!$I$9)*(($D$3/'12 Data'!$C$2)^3)*(('12 Data'!$I$8/12.25)^5)*(FWT!$J$14/0.075)</f>
        <v>0.18614326224669381</v>
      </c>
      <c r="F70" s="13">
        <f t="shared" ref="F70:F133" si="1">0.0001572*C70*B70/D70*100</f>
        <v>46.319648162683166</v>
      </c>
      <c r="G70" s="70"/>
      <c r="H70" s="70"/>
    </row>
    <row r="71" spans="1:8" x14ac:dyDescent="0.2">
      <c r="A71" s="20">
        <v>66</v>
      </c>
      <c r="B71" s="71">
        <f>('12 Data'!B70*'12 Data'!$I$9)*($D$3/'12 Data'!$C$2)*(('12 Data'!$I$8/12.25)^3)*FWT!$K$169</f>
        <v>390</v>
      </c>
      <c r="C71" s="11">
        <f>'12 Data'!C70*(($D$3/'12 Data'!$C$2)^2)*(('12 Data'!$I$8/12.25)^2)*(FWT!$J$14/0.075)-(((((FWT!$B$12/FWT!$K$169)/((FWT!$C$14*FWT!$E$14)/144))/550)^2)*0.15)</f>
        <v>1.4275082469128231</v>
      </c>
      <c r="D71" s="17">
        <f>E71*FWT!$K$169</f>
        <v>0.18723052103952095</v>
      </c>
      <c r="E71" s="17">
        <f>('12 Data'!D70*'12 Data'!$I$9)*(($D$3/'12 Data'!$C$2)^3)*(('12 Data'!$I$8/12.25)^5)*(FWT!$J$14/0.075)</f>
        <v>0.18723052103952095</v>
      </c>
      <c r="F71" s="13">
        <f t="shared" si="1"/>
        <v>46.743274075094817</v>
      </c>
      <c r="G71" s="70"/>
      <c r="H71" s="70"/>
    </row>
    <row r="72" spans="1:8" x14ac:dyDescent="0.2">
      <c r="A72" s="20">
        <v>67</v>
      </c>
      <c r="B72" s="71">
        <f>('12 Data'!B71*'12 Data'!$I$9)*($D$3/'12 Data'!$C$2)*(('12 Data'!$I$8/12.25)^3)*FWT!$K$169</f>
        <v>396</v>
      </c>
      <c r="C72" s="11">
        <f>'12 Data'!C71*(($D$3/'12 Data'!$C$2)^2)*(('12 Data'!$I$8/12.25)^2)*(FWT!$J$14/0.075)-(((((FWT!$B$12/FWT!$K$169)/((FWT!$C$14*FWT!$E$14)/144))/550)^2)*0.15)</f>
        <v>1.4267406583471265</v>
      </c>
      <c r="D72" s="17">
        <f>E72*FWT!$K$169</f>
        <v>0.18832136051481929</v>
      </c>
      <c r="E72" s="17">
        <f>('12 Data'!D71*'12 Data'!$I$9)*(($D$3/'12 Data'!$C$2)^3)*(('12 Data'!$I$8/12.25)^5)*(FWT!$J$14/0.075)</f>
        <v>0.18832136051481929</v>
      </c>
      <c r="F72" s="13">
        <f t="shared" si="1"/>
        <v>47.16210515264919</v>
      </c>
      <c r="G72" s="70"/>
      <c r="H72" s="70"/>
    </row>
    <row r="73" spans="1:8" x14ac:dyDescent="0.2">
      <c r="A73" s="20">
        <v>68</v>
      </c>
      <c r="B73" s="71">
        <f>('12 Data'!B72*'12 Data'!$I$9)*($D$3/'12 Data'!$C$2)*(('12 Data'!$I$8/12.25)^3)*FWT!$K$169</f>
        <v>402</v>
      </c>
      <c r="C73" s="11">
        <f>'12 Data'!C72*(($D$3/'12 Data'!$C$2)^2)*(('12 Data'!$I$8/12.25)^2)*(FWT!$J$14/0.075)-(((((FWT!$B$12/FWT!$K$169)/((FWT!$C$14*FWT!$E$14)/144))/550)^2)*0.15)</f>
        <v>1.426027047025185</v>
      </c>
      <c r="D73" s="17">
        <f>E73*FWT!$K$169</f>
        <v>0.18941585782602921</v>
      </c>
      <c r="E73" s="17">
        <f>('12 Data'!D72*'12 Data'!$I$9)*(($D$3/'12 Data'!$C$2)^3)*(('12 Data'!$I$8/12.25)^5)*(FWT!$J$14/0.075)</f>
        <v>0.18941585782602921</v>
      </c>
      <c r="F73" s="13">
        <f t="shared" si="1"/>
        <v>47.576229706858598</v>
      </c>
      <c r="G73" s="70"/>
      <c r="H73" s="70"/>
    </row>
    <row r="74" spans="1:8" x14ac:dyDescent="0.2">
      <c r="A74" s="20">
        <v>69</v>
      </c>
      <c r="B74" s="71">
        <f>('12 Data'!B73*'12 Data'!$I$9)*($D$3/'12 Data'!$C$2)*(('12 Data'!$I$8/12.25)^3)*FWT!$K$169</f>
        <v>408</v>
      </c>
      <c r="C74" s="11">
        <f>'12 Data'!C73*(($D$3/'12 Data'!$C$2)^2)*(('12 Data'!$I$8/12.25)^2)*(FWT!$J$14/0.075)-(((((FWT!$B$12/FWT!$K$169)/((FWT!$C$14*FWT!$E$14)/144))/550)^2)*0.15)</f>
        <v>1.4253663163833501</v>
      </c>
      <c r="D74" s="17">
        <f>E74*FWT!$K$169</f>
        <v>0.19051407219673594</v>
      </c>
      <c r="E74" s="17">
        <f>('12 Data'!D73*'12 Data'!$I$9)*(($D$3/'12 Data'!$C$2)^3)*(('12 Data'!$I$8/12.25)^5)*(FWT!$J$14/0.075)</f>
        <v>0.19051407219673594</v>
      </c>
      <c r="F74" s="13">
        <f t="shared" si="1"/>
        <v>47.985733336938793</v>
      </c>
      <c r="G74" s="70"/>
      <c r="H74" s="70"/>
    </row>
    <row r="75" spans="1:8" x14ac:dyDescent="0.2">
      <c r="A75" s="20">
        <v>70</v>
      </c>
      <c r="B75" s="71">
        <f>('12 Data'!B74*'12 Data'!$I$9)*($D$3/'12 Data'!$C$2)*(('12 Data'!$I$8/12.25)^3)*FWT!$K$169</f>
        <v>414</v>
      </c>
      <c r="C75" s="11">
        <f>'12 Data'!C74*(($D$3/'12 Data'!$C$2)^2)*(('12 Data'!$I$8/12.25)^2)*(FWT!$J$14/0.075)-(((((FWT!$B$12/FWT!$K$169)/((FWT!$C$14*FWT!$E$14)/144))/550)^2)*0.15)</f>
        <v>1.4247572818008181</v>
      </c>
      <c r="D75" s="17">
        <f>E75*FWT!$K$169</f>
        <v>0.19161604533692492</v>
      </c>
      <c r="E75" s="17">
        <f>('12 Data'!D74*'12 Data'!$I$9)*(($D$3/'12 Data'!$C$2)^3)*(('12 Data'!$I$8/12.25)^5)*(FWT!$J$14/0.075)</f>
        <v>0.19161604533692492</v>
      </c>
      <c r="F75" s="13">
        <f t="shared" si="1"/>
        <v>48.390698984723521</v>
      </c>
      <c r="G75" s="70"/>
      <c r="H75" s="70"/>
    </row>
    <row r="76" spans="1:8" x14ac:dyDescent="0.2">
      <c r="A76" s="20">
        <v>71</v>
      </c>
      <c r="B76" s="71">
        <f>('12 Data'!B75*'12 Data'!$I$9)*($D$3/'12 Data'!$C$2)*(('12 Data'!$I$8/12.25)^3)*FWT!$K$169</f>
        <v>420</v>
      </c>
      <c r="C76" s="11">
        <f>'12 Data'!C75*(($D$3/'12 Data'!$C$2)^2)*(('12 Data'!$I$8/12.25)^2)*(FWT!$J$14/0.075)-(((((FWT!$B$12/FWT!$K$169)/((FWT!$C$14*FWT!$E$14)/144))/550)^2)*0.15)</f>
        <v>1.4241986739728199</v>
      </c>
      <c r="D76" s="17">
        <f>E76*FWT!$K$169</f>
        <v>0.19272180185604404</v>
      </c>
      <c r="E76" s="17">
        <f>('12 Data'!D75*'12 Data'!$I$9)*(($D$3/'12 Data'!$C$2)^3)*(('12 Data'!$I$8/12.25)^5)*(FWT!$J$14/0.075)</f>
        <v>0.19272180185604404</v>
      </c>
      <c r="F76" s="13">
        <f t="shared" si="1"/>
        <v>48.791206985818505</v>
      </c>
      <c r="G76" s="70"/>
      <c r="H76" s="70"/>
    </row>
    <row r="77" spans="1:8" x14ac:dyDescent="0.2">
      <c r="A77" s="20">
        <v>72</v>
      </c>
      <c r="B77" s="71">
        <f>('12 Data'!B76*'12 Data'!$I$9)*($D$3/'12 Data'!$C$2)*(('12 Data'!$I$8/12.25)^3)*FWT!$K$169</f>
        <v>426</v>
      </c>
      <c r="C77" s="11">
        <f>'12 Data'!C76*(($D$3/'12 Data'!$C$2)^2)*(('12 Data'!$I$8/12.25)^2)*(FWT!$J$14/0.075)-(((((FWT!$B$12/FWT!$K$169)/((FWT!$C$14*FWT!$E$14)/144))/550)^2)*0.15)</f>
        <v>1.4236891422427476</v>
      </c>
      <c r="D77" s="17">
        <f>E77*FWT!$K$169</f>
        <v>0.19383134967287344</v>
      </c>
      <c r="E77" s="17">
        <f>('12 Data'!D76*'12 Data'!$I$9)*(($D$3/'12 Data'!$C$2)^3)*(('12 Data'!$I$8/12.25)^5)*(FWT!$J$14/0.075)</f>
        <v>0.19383134967287344</v>
      </c>
      <c r="F77" s="13">
        <f t="shared" si="1"/>
        <v>49.187335117514969</v>
      </c>
      <c r="G77" s="70"/>
      <c r="H77" s="70"/>
    </row>
    <row r="78" spans="1:8" x14ac:dyDescent="0.2">
      <c r="A78" s="20">
        <v>73</v>
      </c>
      <c r="B78" s="71">
        <f>('12 Data'!B77*'12 Data'!$I$9)*($D$3/'12 Data'!$C$2)*(('12 Data'!$I$8/12.25)^3)*FWT!$K$169</f>
        <v>432</v>
      </c>
      <c r="C78" s="11">
        <f>'12 Data'!C77*(($D$3/'12 Data'!$C$2)^2)*(('12 Data'!$I$8/12.25)^2)*(FWT!$J$14/0.075)-(((((FWT!$B$12/FWT!$K$169)/((FWT!$C$14*FWT!$E$14)/144))/550)^2)*0.15)</f>
        <v>1.4232272578932106</v>
      </c>
      <c r="D78" s="17">
        <f>E78*FWT!$K$169</f>
        <v>0.19494468042220223</v>
      </c>
      <c r="E78" s="17">
        <f>('12 Data'!D77*'12 Data'!$I$9)*(($D$3/'12 Data'!$C$2)^3)*(('12 Data'!$I$8/12.25)^5)*(FWT!$J$14/0.075)</f>
        <v>0.19494468042220223</v>
      </c>
      <c r="F78" s="13">
        <f t="shared" si="1"/>
        <v>49.579158643932608</v>
      </c>
      <c r="G78" s="70"/>
      <c r="H78" s="70"/>
    </row>
    <row r="79" spans="1:8" x14ac:dyDescent="0.2">
      <c r="A79" s="20">
        <v>74</v>
      </c>
      <c r="B79" s="71">
        <f>('12 Data'!B78*'12 Data'!$I$9)*($D$3/'12 Data'!$C$2)*(('12 Data'!$I$8/12.25)^3)*FWT!$K$169</f>
        <v>438</v>
      </c>
      <c r="C79" s="11">
        <f>'12 Data'!C78*(($D$3/'12 Data'!$C$2)^2)*(('12 Data'!$I$8/12.25)^2)*(FWT!$J$14/0.075)-(((((FWT!$B$12/FWT!$K$169)/((FWT!$C$14*FWT!$E$14)/144))/550)^2)*0.15)</f>
        <v>1.4228115173960292</v>
      </c>
      <c r="D79" s="17">
        <f>E79*FWT!$K$169</f>
        <v>0.19606176985831228</v>
      </c>
      <c r="E79" s="17">
        <f>('12 Data'!D78*'12 Data'!$I$9)*(($D$3/'12 Data'!$C$2)^3)*(('12 Data'!$I$8/12.25)^5)*(FWT!$J$14/0.075)</f>
        <v>0.19606176985831228</v>
      </c>
      <c r="F79" s="13">
        <f t="shared" si="1"/>
        <v>49.966750358815993</v>
      </c>
      <c r="G79" s="70"/>
      <c r="H79" s="70"/>
    </row>
    <row r="80" spans="1:8" x14ac:dyDescent="0.2">
      <c r="A80" s="20">
        <v>75</v>
      </c>
      <c r="B80" s="71">
        <f>('12 Data'!B79*'12 Data'!$I$9)*($D$3/'12 Data'!$C$2)*(('12 Data'!$I$8/12.25)^3)*FWT!$K$169</f>
        <v>444</v>
      </c>
      <c r="C80" s="11">
        <f>'12 Data'!C79*(($D$3/'12 Data'!$C$2)^2)*(('12 Data'!$I$8/12.25)^2)*(FWT!$J$14/0.075)-(((((FWT!$B$12/FWT!$K$169)/((FWT!$C$14*FWT!$E$14)/144))/550)^2)*0.15)</f>
        <v>1.4224403456211567</v>
      </c>
      <c r="D80" s="17">
        <f>E80*FWT!$K$169</f>
        <v>0.1971825782552693</v>
      </c>
      <c r="E80" s="17">
        <f>('12 Data'!D79*'12 Data'!$I$9)*(($D$3/'12 Data'!$C$2)^3)*(('12 Data'!$I$8/12.25)^5)*(FWT!$J$14/0.075)</f>
        <v>0.1971825782552693</v>
      </c>
      <c r="F80" s="13">
        <f t="shared" si="1"/>
        <v>50.350180626364569</v>
      </c>
      <c r="G80" s="70"/>
      <c r="H80" s="70"/>
    </row>
    <row r="81" spans="1:8" x14ac:dyDescent="0.2">
      <c r="A81" s="20">
        <v>76</v>
      </c>
      <c r="B81" s="71">
        <f>('12 Data'!B80*'12 Data'!$I$9)*($D$3/'12 Data'!$C$2)*(('12 Data'!$I$8/12.25)^3)*FWT!$K$169</f>
        <v>450</v>
      </c>
      <c r="C81" s="11">
        <f>'12 Data'!C80*(($D$3/'12 Data'!$C$2)^2)*(('12 Data'!$I$8/12.25)^2)*(FWT!$J$14/0.075)-(((((FWT!$B$12/FWT!$K$169)/((FWT!$C$14*FWT!$E$14)/144))/550)^2)*0.15)</f>
        <v>1.4221120990045393</v>
      </c>
      <c r="D81" s="17">
        <f>E81*FWT!$K$169</f>
        <v>0.198307050804021</v>
      </c>
      <c r="E81" s="17">
        <f>('12 Data'!D80*'12 Data'!$I$9)*(($D$3/'12 Data'!$C$2)^3)*(('12 Data'!$I$8/12.25)^5)*(FWT!$J$14/0.075)</f>
        <v>0.198307050804021</v>
      </c>
      <c r="F81" s="13">
        <f t="shared" si="1"/>
        <v>50.729517420437212</v>
      </c>
      <c r="G81" s="70"/>
      <c r="H81" s="70"/>
    </row>
    <row r="82" spans="1:8" x14ac:dyDescent="0.2">
      <c r="A82" s="20">
        <v>77</v>
      </c>
      <c r="B82" s="71">
        <f>('12 Data'!B81*'12 Data'!$I$9)*($D$3/'12 Data'!$C$2)*(('12 Data'!$I$8/12.25)^3)*FWT!$K$169</f>
        <v>456</v>
      </c>
      <c r="C82" s="11">
        <f>'12 Data'!C81*(($D$3/'12 Data'!$C$2)^2)*(('12 Data'!$I$8/12.25)^2)*(FWT!$J$14/0.075)-(((((FWT!$B$12/FWT!$K$169)/((FWT!$C$14*FWT!$E$14)/144))/550)^2)*0.15)</f>
        <v>1.4218250686749057</v>
      </c>
      <c r="D82" s="17">
        <f>E82*FWT!$K$169</f>
        <v>0.19943511800630218</v>
      </c>
      <c r="E82" s="17">
        <f>('12 Data'!D81*'12 Data'!$I$9)*(($D$3/'12 Data'!$C$2)^3)*(('12 Data'!$I$8/12.25)^5)*(FWT!$J$14/0.075)</f>
        <v>0.19943511800630218</v>
      </c>
      <c r="F82" s="13">
        <f t="shared" si="1"/>
        <v>51.104826362434466</v>
      </c>
      <c r="G82" s="70"/>
      <c r="H82" s="70"/>
    </row>
    <row r="83" spans="1:8" x14ac:dyDescent="0.2">
      <c r="A83" s="20">
        <v>78</v>
      </c>
      <c r="B83" s="71">
        <f>('12 Data'!B82*'12 Data'!$I$9)*($D$3/'12 Data'!$C$2)*(('12 Data'!$I$8/12.25)^3)*FWT!$K$169</f>
        <v>462</v>
      </c>
      <c r="C83" s="11">
        <f>'12 Data'!C82*(($D$3/'12 Data'!$C$2)^2)*(('12 Data'!$I$8/12.25)^2)*(FWT!$J$14/0.075)-(((((FWT!$B$12/FWT!$K$169)/((FWT!$C$14*FWT!$E$14)/144))/550)^2)*0.15)</f>
        <v>1.4215774835394914</v>
      </c>
      <c r="D83" s="17">
        <f>E83*FWT!$K$169</f>
        <v>0.20056669606534747</v>
      </c>
      <c r="E83" s="17">
        <f>('12 Data'!D82*'12 Data'!$I$9)*(($D$3/'12 Data'!$C$2)^3)*(('12 Data'!$I$8/12.25)^5)*(FWT!$J$14/0.075)</f>
        <v>0.20056669606534747</v>
      </c>
      <c r="F83" s="13">
        <f t="shared" si="1"/>
        <v>51.476170758127338</v>
      </c>
      <c r="G83" s="70"/>
      <c r="H83" s="70"/>
    </row>
    <row r="84" spans="1:8" x14ac:dyDescent="0.2">
      <c r="A84" s="20">
        <v>79</v>
      </c>
      <c r="B84" s="71">
        <f>('12 Data'!B83*'12 Data'!$I$9)*($D$3/'12 Data'!$C$2)*(('12 Data'!$I$8/12.25)^3)*FWT!$K$169</f>
        <v>468</v>
      </c>
      <c r="C84" s="11">
        <f>'12 Data'!C83*(($D$3/'12 Data'!$C$2)^2)*(('12 Data'!$I$8/12.25)^2)*(FWT!$J$14/0.075)-(((((FWT!$B$12/FWT!$K$169)/((FWT!$C$14*FWT!$E$14)/144))/550)^2)*0.15)</f>
        <v>1.421367513328698</v>
      </c>
      <c r="D84" s="17">
        <f>E84*FWT!$K$169</f>
        <v>0.20170168727341076</v>
      </c>
      <c r="E84" s="17">
        <f>('12 Data'!D83*'12 Data'!$I$9)*(($D$3/'12 Data'!$C$2)^3)*(('12 Data'!$I$8/12.25)^5)*(FWT!$J$14/0.075)</f>
        <v>0.20170168727341076</v>
      </c>
      <c r="F84" s="13">
        <f t="shared" si="1"/>
        <v>51.843611633670164</v>
      </c>
      <c r="G84" s="70"/>
      <c r="H84" s="70"/>
    </row>
    <row r="85" spans="1:8" x14ac:dyDescent="0.2">
      <c r="A85" s="20">
        <v>80</v>
      </c>
      <c r="B85" s="71">
        <f>('12 Data'!B84*'12 Data'!$I$9)*($D$3/'12 Data'!$C$2)*(('12 Data'!$I$8/12.25)^3)*FWT!$K$169</f>
        <v>474</v>
      </c>
      <c r="C85" s="11">
        <f>'12 Data'!C84*(($D$3/'12 Data'!$C$2)^2)*(('12 Data'!$I$8/12.25)^2)*(FWT!$J$14/0.075)-(((((FWT!$B$12/FWT!$K$169)/((FWT!$C$14*FWT!$E$14)/144))/550)^2)*0.15)</f>
        <v>1.4211932715996818</v>
      </c>
      <c r="D85" s="17">
        <f>E85*FWT!$K$169</f>
        <v>0.20283998039609163</v>
      </c>
      <c r="E85" s="17">
        <f>('12 Data'!D84*'12 Data'!$I$9)*(($D$3/'12 Data'!$C$2)^3)*(('12 Data'!$I$8/12.25)^5)*(FWT!$J$14/0.075)</f>
        <v>0.20283998039609163</v>
      </c>
      <c r="F85" s="13">
        <f t="shared" si="1"/>
        <v>52.207207771004704</v>
      </c>
      <c r="G85" s="70"/>
      <c r="H85" s="70"/>
    </row>
    <row r="86" spans="1:8" x14ac:dyDescent="0.2">
      <c r="A86" s="20">
        <v>81</v>
      </c>
      <c r="B86" s="71">
        <f>('12 Data'!B85*'12 Data'!$I$9)*($D$3/'12 Data'!$C$2)*(('12 Data'!$I$8/12.25)^3)*FWT!$K$169</f>
        <v>480</v>
      </c>
      <c r="C86" s="11">
        <f>'12 Data'!C85*(($D$3/'12 Data'!$C$2)^2)*(('12 Data'!$I$8/12.25)^2)*(FWT!$J$14/0.075)-(((((FWT!$B$12/FWT!$K$169)/((FWT!$C$14*FWT!$E$14)/144))/550)^2)*0.15)</f>
        <v>1.4210528186988798</v>
      </c>
      <c r="D86" s="17">
        <f>E86*FWT!$K$169</f>
        <v>0.20398145105346971</v>
      </c>
      <c r="E86" s="17">
        <f>('12 Data'!D85*'12 Data'!$I$9)*(($D$3/'12 Data'!$C$2)^3)*(('12 Data'!$I$8/12.25)^5)*(FWT!$J$14/0.075)</f>
        <v>0.20398145105346971</v>
      </c>
      <c r="F86" s="13">
        <f t="shared" si="1"/>
        <v>52.567015742835963</v>
      </c>
      <c r="G86" s="70"/>
      <c r="H86" s="70"/>
    </row>
    <row r="87" spans="1:8" x14ac:dyDescent="0.2">
      <c r="A87" s="20">
        <v>82</v>
      </c>
      <c r="B87" s="71">
        <f>('12 Data'!B86*'12 Data'!$I$9)*($D$3/'12 Data'!$C$2)*(('12 Data'!$I$8/12.25)^3)*FWT!$K$169</f>
        <v>486</v>
      </c>
      <c r="C87" s="11">
        <f>'12 Data'!C86*(($D$3/'12 Data'!$C$2)^2)*(('12 Data'!$I$8/12.25)^2)*(FWT!$J$14/0.075)-(((((FWT!$B$12/FWT!$K$169)/((FWT!$C$14*FWT!$E$14)/144))/550)^2)*0.15)</f>
        <v>1.4209441646834657</v>
      </c>
      <c r="D87" s="17">
        <f>E87*FWT!$K$169</f>
        <v>0.20512596209804521</v>
      </c>
      <c r="E87" s="17">
        <f>('12 Data'!D86*'12 Data'!$I$9)*(($D$3/'12 Data'!$C$2)^3)*(('12 Data'!$I$8/12.25)^5)*(FWT!$J$14/0.075)</f>
        <v>0.20512596209804521</v>
      </c>
      <c r="F87" s="13">
        <f t="shared" si="1"/>
        <v>52.923089947335136</v>
      </c>
      <c r="G87" s="70"/>
      <c r="H87" s="70"/>
    </row>
    <row r="88" spans="1:8" x14ac:dyDescent="0.2">
      <c r="A88" s="20">
        <v>83</v>
      </c>
      <c r="B88" s="71">
        <f>('12 Data'!B87*'12 Data'!$I$9)*($D$3/'12 Data'!$C$2)*(('12 Data'!$I$8/12.25)^3)*FWT!$K$169</f>
        <v>492</v>
      </c>
      <c r="C88" s="11">
        <f>'12 Data'!C87*(($D$3/'12 Data'!$C$2)^2)*(('12 Data'!$I$8/12.25)^2)*(FWT!$J$14/0.075)-(((((FWT!$B$12/FWT!$K$169)/((FWT!$C$14*FWT!$E$14)/144))/550)^2)*0.15)</f>
        <v>1.4208652722017407</v>
      </c>
      <c r="D88" s="17">
        <f>E88*FWT!$K$169</f>
        <v>0.20627336398948706</v>
      </c>
      <c r="E88" s="17">
        <f>('12 Data'!D87*'12 Data'!$I$9)*(($D$3/'12 Data'!$C$2)^3)*(('12 Data'!$I$8/12.25)^5)*(FWT!$J$14/0.075)</f>
        <v>0.20627336398948706</v>
      </c>
      <c r="F88" s="13">
        <f t="shared" si="1"/>
        <v>53.275482642701618</v>
      </c>
      <c r="G88" s="70"/>
      <c r="H88" s="70"/>
    </row>
    <row r="89" spans="1:8" x14ac:dyDescent="0.2">
      <c r="A89" s="20">
        <v>84</v>
      </c>
      <c r="B89" s="71">
        <f>('12 Data'!B88*'12 Data'!$I$9)*($D$3/'12 Data'!$C$2)*(('12 Data'!$I$8/12.25)^3)*FWT!$K$169</f>
        <v>498</v>
      </c>
      <c r="C89" s="11">
        <f>'12 Data'!C88*(($D$3/'12 Data'!$C$2)^2)*(('12 Data'!$I$8/12.25)^2)*(FWT!$J$14/0.075)-(((((FWT!$B$12/FWT!$K$169)/((FWT!$C$14*FWT!$E$14)/144))/550)^2)*0.15)</f>
        <v>1.420814059332459</v>
      </c>
      <c r="D89" s="17">
        <f>E89*FWT!$K$169</f>
        <v>0.20742349516618855</v>
      </c>
      <c r="E89" s="17">
        <f>('12 Data'!D88*'12 Data'!$I$9)*(($D$3/'12 Data'!$C$2)^3)*(('12 Data'!$I$8/12.25)^5)*(FWT!$J$14/0.075)</f>
        <v>0.20742349516618855</v>
      </c>
      <c r="F89" s="13">
        <f t="shared" si="1"/>
        <v>53.624243981695422</v>
      </c>
      <c r="G89" s="70"/>
      <c r="H89" s="70"/>
    </row>
    <row r="90" spans="1:8" x14ac:dyDescent="0.2">
      <c r="A90" s="20">
        <v>85</v>
      </c>
      <c r="B90" s="71">
        <f>('12 Data'!B89*'12 Data'!$I$9)*($D$3/'12 Data'!$C$2)*(('12 Data'!$I$8/12.25)^3)*FWT!$K$169</f>
        <v>504</v>
      </c>
      <c r="C90" s="11">
        <f>'12 Data'!C89*(($D$3/'12 Data'!$C$2)^2)*(('12 Data'!$I$8/12.25)^2)*(FWT!$J$14/0.075)-(((((FWT!$B$12/FWT!$K$169)/((FWT!$C$14*FWT!$E$14)/144))/550)^2)*0.15)</f>
        <v>1.4207884023830819</v>
      </c>
      <c r="D90" s="17">
        <f>E90*FWT!$K$169</f>
        <v>0.20857618241362919</v>
      </c>
      <c r="E90" s="17">
        <f>('12 Data'!D89*'12 Data'!$I$9)*(($D$3/'12 Data'!$C$2)^3)*(('12 Data'!$I$8/12.25)^5)*(FWT!$J$14/0.075)</f>
        <v>0.20857618241362919</v>
      </c>
      <c r="F90" s="13">
        <f t="shared" si="1"/>
        <v>53.969422046231266</v>
      </c>
      <c r="G90" s="70"/>
      <c r="H90" s="70"/>
    </row>
    <row r="91" spans="1:8" x14ac:dyDescent="0.2">
      <c r="A91" s="20">
        <v>86</v>
      </c>
      <c r="B91" s="71">
        <f>('12 Data'!B90*'12 Data'!$I$9)*($D$3/'12 Data'!$C$2)*(('12 Data'!$I$8/12.25)^3)*FWT!$K$169</f>
        <v>510</v>
      </c>
      <c r="C91" s="11">
        <f>'12 Data'!C90*(($D$3/'12 Data'!$C$2)^2)*(('12 Data'!$I$8/12.25)^2)*(FWT!$J$14/0.075)-(((((FWT!$B$12/FWT!$K$169)/((FWT!$C$14*FWT!$E$14)/144))/550)^2)*0.15)</f>
        <v>1.4207861386469716</v>
      </c>
      <c r="D91" s="17">
        <f>E91*FWT!$K$169</f>
        <v>0.20973124122954456</v>
      </c>
      <c r="E91" s="17">
        <f>('12 Data'!D90*'12 Data'!$I$9)*(($D$3/'12 Data'!$C$2)^3)*(('12 Data'!$I$8/12.25)^5)*(FWT!$J$14/0.075)</f>
        <v>0.20973124122954456</v>
      </c>
      <c r="F91" s="13">
        <f t="shared" si="1"/>
        <v>54.311062882108686</v>
      </c>
      <c r="G91" s="70"/>
      <c r="H91" s="70"/>
    </row>
    <row r="92" spans="1:8" x14ac:dyDescent="0.2">
      <c r="A92" s="20">
        <v>87</v>
      </c>
      <c r="B92" s="71">
        <f>('12 Data'!B91*'12 Data'!$I$9)*($D$3/'12 Data'!$C$2)*(('12 Data'!$I$8/12.25)^3)*FWT!$K$169</f>
        <v>516</v>
      </c>
      <c r="C92" s="11">
        <f>'12 Data'!C91*(($D$3/'12 Data'!$C$2)^2)*(('12 Data'!$I$8/12.25)^2)*(FWT!$J$14/0.075)-(((((FWT!$B$12/FWT!$K$169)/((FWT!$C$14*FWT!$E$14)/144))/550)^2)*0.15)</f>
        <v>1.4208050691195115</v>
      </c>
      <c r="D92" s="17">
        <f>E92*FWT!$K$169</f>
        <v>0.2108884761859029</v>
      </c>
      <c r="E92" s="17">
        <f>('12 Data'!D91*'12 Data'!$I$9)*(($D$3/'12 Data'!$C$2)^3)*(('12 Data'!$I$8/12.25)^5)*(FWT!$J$14/0.075)</f>
        <v>0.2108884761859029</v>
      </c>
      <c r="F92" s="13">
        <f t="shared" si="1"/>
        <v>54.649210533935729</v>
      </c>
      <c r="G92" s="70"/>
      <c r="H92" s="70"/>
    </row>
    <row r="93" spans="1:8" x14ac:dyDescent="0.2">
      <c r="A93" s="20">
        <v>88</v>
      </c>
      <c r="B93" s="71">
        <f>('12 Data'!B92*'12 Data'!$I$9)*($D$3/'12 Data'!$C$2)*(('12 Data'!$I$8/12.25)^3)*FWT!$K$169</f>
        <v>522</v>
      </c>
      <c r="C93" s="11">
        <f>'12 Data'!C92*(($D$3/'12 Data'!$C$2)^2)*(('12 Data'!$I$8/12.25)^2)*(FWT!$J$14/0.075)-(((((FWT!$B$12/FWT!$K$169)/((FWT!$C$14*FWT!$E$14)/144))/550)^2)*0.15)</f>
        <v>1.4208429611731666</v>
      </c>
      <c r="D93" s="17">
        <f>E93*FWT!$K$169</f>
        <v>0.21204768128768886</v>
      </c>
      <c r="E93" s="17">
        <f>('12 Data'!D92*'12 Data'!$I$9)*(($D$3/'12 Data'!$C$2)^3)*(('12 Data'!$I$8/12.25)^5)*(FWT!$J$14/0.075)</f>
        <v>0.21204768128768886</v>
      </c>
      <c r="F93" s="13">
        <f t="shared" si="1"/>
        <v>54.983907080289917</v>
      </c>
      <c r="G93" s="70"/>
      <c r="H93" s="70"/>
    </row>
    <row r="94" spans="1:8" x14ac:dyDescent="0.2">
      <c r="A94" s="20">
        <v>89</v>
      </c>
      <c r="B94" s="71">
        <f>('12 Data'!B93*'12 Data'!$I$9)*($D$3/'12 Data'!$C$2)*(('12 Data'!$I$8/12.25)^3)*FWT!$K$169</f>
        <v>528</v>
      </c>
      <c r="C94" s="11">
        <f>'12 Data'!C93*(($D$3/'12 Data'!$C$2)^2)*(('12 Data'!$I$8/12.25)^2)*(FWT!$J$14/0.075)-(((((FWT!$B$12/FWT!$K$169)/((FWT!$C$14*FWT!$E$14)/144))/550)^2)*0.15)</f>
        <v>1.4208975511914708</v>
      </c>
      <c r="D94" s="17">
        <f>E94*FWT!$K$169</f>
        <v>0.21320864032849438</v>
      </c>
      <c r="E94" s="17">
        <f>('12 Data'!D93*'12 Data'!$I$9)*(($D$3/'12 Data'!$C$2)^3)*(('12 Data'!$I$8/12.25)^5)*(FWT!$J$14/0.075)</f>
        <v>0.21320864032849438</v>
      </c>
      <c r="F94" s="13">
        <f t="shared" si="1"/>
        <v>55.31519266914637</v>
      </c>
      <c r="G94" s="70"/>
      <c r="H94" s="70"/>
    </row>
    <row r="95" spans="1:8" x14ac:dyDescent="0.2">
      <c r="A95" s="20">
        <v>90</v>
      </c>
      <c r="B95" s="71">
        <f>('12 Data'!B94*'12 Data'!$I$9)*($D$3/'12 Data'!$C$2)*(('12 Data'!$I$8/12.25)^3)*FWT!$K$169</f>
        <v>534</v>
      </c>
      <c r="C95" s="11">
        <f>'12 Data'!C94*(($D$3/'12 Data'!$C$2)^2)*(('12 Data'!$I$8/12.25)^2)*(FWT!$J$14/0.075)-(((((FWT!$B$12/FWT!$K$169)/((FWT!$C$14*FWT!$E$14)/144))/550)^2)*0.15)</f>
        <v>1.4209665471619513</v>
      </c>
      <c r="D95" s="17">
        <f>E95*FWT!$K$169</f>
        <v>0.21437112724291682</v>
      </c>
      <c r="E95" s="17">
        <f>('12 Data'!D94*'12 Data'!$I$9)*(($D$3/'12 Data'!$C$2)^3)*(('12 Data'!$I$8/12.25)^5)*(FWT!$J$14/0.075)</f>
        <v>0.21437112724291682</v>
      </c>
      <c r="F95" s="13">
        <f t="shared" si="1"/>
        <v>55.643105553591695</v>
      </c>
      <c r="G95" s="70"/>
      <c r="H95" s="70"/>
    </row>
    <row r="96" spans="1:8" x14ac:dyDescent="0.2">
      <c r="A96" s="20">
        <v>91</v>
      </c>
      <c r="B96" s="71">
        <f>('12 Data'!B95*'12 Data'!$I$9)*($D$3/'12 Data'!$C$2)*(('12 Data'!$I$8/12.25)^3)*FWT!$K$169</f>
        <v>540</v>
      </c>
      <c r="C96" s="11">
        <f>'12 Data'!C95*(($D$3/'12 Data'!$C$2)^2)*(('12 Data'!$I$8/12.25)^2)*(FWT!$J$14/0.075)-(((((FWT!$B$12/FWT!$K$169)/((FWT!$C$14*FWT!$E$14)/144))/550)^2)*0.15)</f>
        <v>1.4210476312279858</v>
      </c>
      <c r="D96" s="17">
        <f>E96*FWT!$K$169</f>
        <v>0.2155349064557644</v>
      </c>
      <c r="E96" s="17">
        <f>('12 Data'!D95*'12 Data'!$I$9)*(($D$3/'12 Data'!$C$2)^3)*(('12 Data'!$I$8/12.25)^5)*(FWT!$J$14/0.075)</f>
        <v>0.2155349064557644</v>
      </c>
      <c r="F96" s="13">
        <f t="shared" si="1"/>
        <v>55.967682127831544</v>
      </c>
      <c r="G96" s="70"/>
      <c r="H96" s="70"/>
    </row>
    <row r="97" spans="1:8" x14ac:dyDescent="0.2">
      <c r="A97" s="20">
        <v>92</v>
      </c>
      <c r="B97" s="71">
        <f>('12 Data'!B96*'12 Data'!$I$9)*($D$3/'12 Data'!$C$2)*(('12 Data'!$I$8/12.25)^3)*FWT!$K$169</f>
        <v>546</v>
      </c>
      <c r="C97" s="11">
        <f>'12 Data'!C96*(($D$3/'12 Data'!$C$2)^2)*(('12 Data'!$I$8/12.25)^2)*(FWT!$J$14/0.075)-(((((FWT!$B$12/FWT!$K$169)/((FWT!$C$14*FWT!$E$14)/144))/550)^2)*0.15)</f>
        <v>1.4211384621995931</v>
      </c>
      <c r="D97" s="17">
        <f>E97*FWT!$K$169</f>
        <v>0.21669973322806793</v>
      </c>
      <c r="E97" s="17">
        <f>('12 Data'!D96*'12 Data'!$I$9)*(($D$3/'12 Data'!$C$2)^3)*(('12 Data'!$I$8/12.25)^5)*(FWT!$J$14/0.075)</f>
        <v>0.21669973322806793</v>
      </c>
      <c r="F97" s="13">
        <f t="shared" si="1"/>
        <v>56.288956963490421</v>
      </c>
      <c r="G97" s="70"/>
      <c r="H97" s="70"/>
    </row>
    <row r="98" spans="1:8" x14ac:dyDescent="0.2">
      <c r="A98" s="20">
        <v>93</v>
      </c>
      <c r="B98" s="71">
        <f>('12 Data'!B97*'12 Data'!$I$9)*($D$3/'12 Data'!$C$2)*(('12 Data'!$I$8/12.25)^3)*FWT!$K$169</f>
        <v>552</v>
      </c>
      <c r="C98" s="11">
        <f>'12 Data'!C97*(($D$3/'12 Data'!$C$2)^2)*(('12 Data'!$I$8/12.25)^2)*(FWT!$J$14/0.075)-(((((FWT!$B$12/FWT!$K$169)/((FWT!$C$14*FWT!$E$14)/144))/550)^2)*0.15)</f>
        <v>1.4212366780231527</v>
      </c>
      <c r="D98" s="17">
        <f>E98*FWT!$K$169</f>
        <v>0.21786535399990092</v>
      </c>
      <c r="E98" s="17">
        <f>('12 Data'!D97*'12 Data'!$I$9)*(($D$3/'12 Data'!$C$2)^3)*(('12 Data'!$I$8/12.25)^5)*(FWT!$J$14/0.075)</f>
        <v>0.21786535399990092</v>
      </c>
      <c r="F98" s="13">
        <f t="shared" si="1"/>
        <v>56.606962846193689</v>
      </c>
      <c r="G98" s="70"/>
      <c r="H98" s="70"/>
    </row>
    <row r="99" spans="1:8" x14ac:dyDescent="0.2">
      <c r="A99" s="20">
        <v>94</v>
      </c>
      <c r="B99" s="71">
        <f>('12 Data'!B98*'12 Data'!$I$9)*($D$3/'12 Data'!$C$2)*(('12 Data'!$I$8/12.25)^3)*FWT!$K$169</f>
        <v>558</v>
      </c>
      <c r="C99" s="11">
        <f>'12 Data'!C98*(($D$3/'12 Data'!$C$2)^2)*(('12 Data'!$I$8/12.25)^2)*(FWT!$J$14/0.075)-(((((FWT!$B$12/FWT!$K$169)/((FWT!$C$14*FWT!$E$14)/144))/550)^2)*0.15)</f>
        <v>1.4213398982100665</v>
      </c>
      <c r="D99" s="17">
        <f>E99*FWT!$K$169</f>
        <v>0.21903150673000588</v>
      </c>
      <c r="E99" s="17">
        <f>('12 Data'!D98*'12 Data'!$I$9)*(($D$3/'12 Data'!$C$2)^3)*(('12 Data'!$I$8/12.25)^5)*(FWT!$J$14/0.075)</f>
        <v>0.21903150673000588</v>
      </c>
      <c r="F99" s="13">
        <f t="shared" si="1"/>
        <v>56.92173081241534</v>
      </c>
      <c r="G99" s="70"/>
      <c r="H99" s="70"/>
    </row>
    <row r="100" spans="1:8" x14ac:dyDescent="0.2">
      <c r="A100" s="20">
        <v>95</v>
      </c>
      <c r="B100" s="71">
        <f>('12 Data'!B99*'12 Data'!$I$9)*($D$3/'12 Data'!$C$2)*(('12 Data'!$I$8/12.25)^3)*FWT!$K$169</f>
        <v>564</v>
      </c>
      <c r="C100" s="11">
        <f>'12 Data'!C99*(($D$3/'12 Data'!$C$2)^2)*(('12 Data'!$I$8/12.25)^2)*(FWT!$J$14/0.075)-(((((FWT!$B$12/FWT!$K$169)/((FWT!$C$14*FWT!$E$14)/144))/550)^2)*0.15)</f>
        <v>1.421445726224345</v>
      </c>
      <c r="D100" s="17">
        <f>E100*FWT!$K$169</f>
        <v>0.22019792123222812</v>
      </c>
      <c r="E100" s="17">
        <f>('12 Data'!D99*'12 Data'!$I$9)*(($D$3/'12 Data'!$C$2)^3)*(('12 Data'!$I$8/12.25)^5)*(FWT!$J$14/0.075)</f>
        <v>0.22019792123222812</v>
      </c>
      <c r="F100" s="13">
        <f t="shared" si="1"/>
        <v>57.233290186567928</v>
      </c>
      <c r="G100" s="70"/>
      <c r="H100" s="70"/>
    </row>
    <row r="101" spans="1:8" x14ac:dyDescent="0.2">
      <c r="A101" s="20">
        <v>96</v>
      </c>
      <c r="B101" s="71">
        <f>('12 Data'!B100*'12 Data'!$I$9)*($D$3/'12 Data'!$C$2)*(('12 Data'!$I$8/12.25)^3)*FWT!$K$169</f>
        <v>570</v>
      </c>
      <c r="C101" s="11">
        <f>'12 Data'!C100*(($D$3/'12 Data'!$C$2)^2)*(('12 Data'!$I$8/12.25)^2)*(FWT!$J$14/0.075)-(((((FWT!$B$12/FWT!$K$169)/((FWT!$C$14*FWT!$E$14)/144))/550)^2)*0.15)</f>
        <v>1.4215517518291303</v>
      </c>
      <c r="D101" s="17">
        <f>E101*FWT!$K$169</f>
        <v>0.22136431950875662</v>
      </c>
      <c r="E101" s="17">
        <f>('12 Data'!D100*'12 Data'!$I$9)*(($D$3/'12 Data'!$C$2)^3)*(('12 Data'!$I$8/12.25)^5)*(FWT!$J$14/0.075)</f>
        <v>0.22136431950875662</v>
      </c>
      <c r="F101" s="13">
        <f t="shared" si="1"/>
        <v>57.54166861830624</v>
      </c>
      <c r="G101" s="70"/>
      <c r="H101" s="70"/>
    </row>
    <row r="102" spans="1:8" x14ac:dyDescent="0.2">
      <c r="A102" s="20">
        <v>97</v>
      </c>
      <c r="B102" s="71">
        <f>('12 Data'!B101*'12 Data'!$I$9)*($D$3/'12 Data'!$C$2)*(('12 Data'!$I$8/12.25)^3)*FWT!$K$169</f>
        <v>576</v>
      </c>
      <c r="C102" s="11">
        <f>'12 Data'!C101*(($D$3/'12 Data'!$C$2)^2)*(('12 Data'!$I$8/12.25)^2)*(FWT!$J$14/0.075)-(((((FWT!$B$12/FWT!$K$169)/((FWT!$C$14*FWT!$E$14)/144))/550)^2)*0.15)</f>
        <v>1.4216555533921542</v>
      </c>
      <c r="D102" s="17">
        <f>E102*FWT!$K$169</f>
        <v>0.22253041608017204</v>
      </c>
      <c r="E102" s="17">
        <f>('12 Data'!D101*'12 Data'!$I$9)*(($D$3/'12 Data'!$C$2)^3)*(('12 Data'!$I$8/12.25)^5)*(FWT!$J$14/0.075)</f>
        <v>0.22253041608017204</v>
      </c>
      <c r="F102" s="13">
        <f t="shared" si="1"/>
        <v>57.846892120011596</v>
      </c>
      <c r="G102" s="70"/>
      <c r="H102" s="70"/>
    </row>
    <row r="103" spans="1:8" x14ac:dyDescent="0.2">
      <c r="A103" s="20">
        <v>98</v>
      </c>
      <c r="B103" s="71">
        <f>('12 Data'!B102*'12 Data'!$I$9)*($D$3/'12 Data'!$C$2)*(('12 Data'!$I$8/12.25)^3)*FWT!$K$169</f>
        <v>582</v>
      </c>
      <c r="C103" s="11">
        <f>'12 Data'!C102*(($D$3/'12 Data'!$C$2)^2)*(('12 Data'!$I$8/12.25)^2)*(FWT!$J$14/0.075)-(((((FWT!$B$12/FWT!$K$169)/((FWT!$C$14*FWT!$E$14)/144))/550)^2)*0.15)</f>
        <v>1.4217547001501267</v>
      </c>
      <c r="D103" s="17">
        <f>E103*FWT!$K$169</f>
        <v>0.22369591831230209</v>
      </c>
      <c r="E103" s="17">
        <f>('12 Data'!D102*'12 Data'!$I$9)*(($D$3/'12 Data'!$C$2)^3)*(('12 Data'!$I$8/12.25)^5)*(FWT!$J$14/0.075)</f>
        <v>0.22369591831230209</v>
      </c>
      <c r="F103" s="13">
        <f t="shared" si="1"/>
        <v>58.14898510441958</v>
      </c>
      <c r="G103" s="70"/>
      <c r="H103" s="70"/>
    </row>
    <row r="104" spans="1:8" x14ac:dyDescent="0.2">
      <c r="A104" s="20">
        <v>99</v>
      </c>
      <c r="B104" s="71">
        <f>('12 Data'!B103*'12 Data'!$I$9)*($D$3/'12 Data'!$C$2)*(('12 Data'!$I$8/12.25)^3)*FWT!$K$169</f>
        <v>588</v>
      </c>
      <c r="C104" s="11">
        <f>'12 Data'!C103*(($D$3/'12 Data'!$C$2)^2)*(('12 Data'!$I$8/12.25)^2)*(FWT!$J$14/0.075)-(((((FWT!$B$12/FWT!$K$169)/((FWT!$C$14*FWT!$E$14)/144))/550)^2)*0.15)</f>
        <v>1.421846754432059</v>
      </c>
      <c r="D104" s="17">
        <f>E104*FWT!$K$169</f>
        <v>0.22486052673988352</v>
      </c>
      <c r="E104" s="17">
        <f>('12 Data'!D103*'12 Data'!$I$9)*(($D$3/'12 Data'!$C$2)^3)*(('12 Data'!$I$8/12.25)^5)*(FWT!$J$14/0.075)</f>
        <v>0.22486052673988352</v>
      </c>
      <c r="F104" s="13">
        <f t="shared" si="1"/>
        <v>58.447970422351624</v>
      </c>
      <c r="G104" s="70"/>
      <c r="H104" s="70"/>
    </row>
    <row r="105" spans="1:8" x14ac:dyDescent="0.2">
      <c r="A105" s="20">
        <v>100</v>
      </c>
      <c r="B105" s="71">
        <f>('12 Data'!B104*'12 Data'!$I$9)*($D$3/'12 Data'!$C$2)*(('12 Data'!$I$8/12.25)^3)*FWT!$K$169</f>
        <v>594</v>
      </c>
      <c r="C105" s="11">
        <f>'12 Data'!C104*(($D$3/'12 Data'!$C$2)^2)*(('12 Data'!$I$8/12.25)^2)*(FWT!$J$14/0.075)-(((((FWT!$B$12/FWT!$K$169)/((FWT!$C$14*FWT!$E$14)/144))/550)^2)*0.15)</f>
        <v>1.4219292738415186</v>
      </c>
      <c r="D105" s="17">
        <f>E105*FWT!$K$169</f>
        <v>0.22602393538703169</v>
      </c>
      <c r="E105" s="17">
        <f>('12 Data'!D104*'12 Data'!$I$9)*(($D$3/'12 Data'!$C$2)^3)*(('12 Data'!$I$8/12.25)^5)*(FWT!$J$14/0.075)</f>
        <v>0.22602393538703169</v>
      </c>
      <c r="F105" s="13">
        <f t="shared" si="1"/>
        <v>58.743869400507208</v>
      </c>
      <c r="G105" s="70"/>
      <c r="H105" s="70"/>
    </row>
    <row r="106" spans="1:8" x14ac:dyDescent="0.2">
      <c r="A106" s="20">
        <v>101</v>
      </c>
      <c r="B106" s="71">
        <f>('12 Data'!B105*'12 Data'!$I$9)*($D$3/'12 Data'!$C$2)*(('12 Data'!$I$8/12.25)^3)*FWT!$K$169</f>
        <v>600</v>
      </c>
      <c r="C106" s="11">
        <f>'12 Data'!C105*(($D$3/'12 Data'!$C$2)^2)*(('12 Data'!$I$8/12.25)^2)*(FWT!$J$14/0.075)-(((((FWT!$B$12/FWT!$K$169)/((FWT!$C$14*FWT!$E$14)/144))/550)^2)*0.15)</f>
        <v>1.4219998133978202</v>
      </c>
      <c r="D106" s="17">
        <f>E106*FWT!$K$169</f>
        <v>0.22718583208451715</v>
      </c>
      <c r="E106" s="17">
        <f>('12 Data'!D105*'12 Data'!$I$9)*(($D$3/'12 Data'!$C$2)^3)*(('12 Data'!$I$8/12.25)^5)*(FWT!$J$14/0.075)</f>
        <v>0.22718583208451715</v>
      </c>
      <c r="F106" s="13">
        <f t="shared" si="1"/>
        <v>59.036701879273124</v>
      </c>
      <c r="G106" s="70"/>
      <c r="H106" s="70"/>
    </row>
    <row r="107" spans="1:8" x14ac:dyDescent="0.2">
      <c r="A107" s="20">
        <v>102</v>
      </c>
      <c r="B107" s="71">
        <f>('12 Data'!B106*'12 Data'!$I$9)*($D$3/'12 Data'!$C$2)*(('12 Data'!$I$8/12.25)^3)*FWT!$K$169</f>
        <v>606</v>
      </c>
      <c r="C107" s="11">
        <f>'12 Data'!C106*(($D$3/'12 Data'!$C$2)^2)*(('12 Data'!$I$8/12.25)^2)*(FWT!$J$14/0.075)-(((((FWT!$B$12/FWT!$K$169)/((FWT!$C$14*FWT!$E$14)/144))/550)^2)*0.15)</f>
        <v>1.4220559276361469</v>
      </c>
      <c r="D107" s="17">
        <f>E107*FWT!$K$169</f>
        <v>0.22834589878384945</v>
      </c>
      <c r="E107" s="17">
        <f>('12 Data'!D106*'12 Data'!$I$9)*(($D$3/'12 Data'!$C$2)^3)*(('12 Data'!$I$8/12.25)^5)*(FWT!$J$14/0.075)</f>
        <v>0.22834589878384945</v>
      </c>
      <c r="F107" s="13">
        <f t="shared" si="1"/>
        <v>59.326486250502931</v>
      </c>
      <c r="G107" s="70"/>
      <c r="H107" s="70"/>
    </row>
    <row r="108" spans="1:8" x14ac:dyDescent="0.2">
      <c r="A108" s="20">
        <v>103</v>
      </c>
      <c r="B108" s="71">
        <f>('12 Data'!B107*'12 Data'!$I$9)*($D$3/'12 Data'!$C$2)*(('12 Data'!$I$8/12.25)^3)*FWT!$K$169</f>
        <v>612</v>
      </c>
      <c r="C108" s="11">
        <f>'12 Data'!C107*(($D$3/'12 Data'!$C$2)^2)*(('12 Data'!$I$8/12.25)^2)*(FWT!$J$14/0.075)-(((((FWT!$B$12/FWT!$K$169)/((FWT!$C$14*FWT!$E$14)/144))/550)^2)*0.15)</f>
        <v>1.4220951726666065</v>
      </c>
      <c r="D108" s="17">
        <f>E108*FWT!$K$169</f>
        <v>0.2295038118681679</v>
      </c>
      <c r="E108" s="17">
        <f>('12 Data'!D107*'12 Data'!$I$9)*(($D$3/'12 Data'!$C$2)^3)*(('12 Data'!$I$8/12.25)^5)*(FWT!$J$14/0.075)</f>
        <v>0.2295038118681679</v>
      </c>
      <c r="F108" s="13">
        <f t="shared" si="1"/>
        <v>59.613239495221102</v>
      </c>
      <c r="G108" s="70"/>
      <c r="H108" s="70"/>
    </row>
    <row r="109" spans="1:8" x14ac:dyDescent="0.2">
      <c r="A109" s="20">
        <v>104</v>
      </c>
      <c r="B109" s="71">
        <f>('12 Data'!B108*'12 Data'!$I$9)*($D$3/'12 Data'!$C$2)*(('12 Data'!$I$8/12.25)^3)*FWT!$K$169</f>
        <v>618</v>
      </c>
      <c r="C109" s="11">
        <f>'12 Data'!C108*(($D$3/'12 Data'!$C$2)^2)*(('12 Data'!$I$8/12.25)^2)*(FWT!$J$14/0.075)-(((((FWT!$B$12/FWT!$K$169)/((FWT!$C$14*FWT!$E$14)/144))/550)^2)*0.15)</f>
        <v>1.4221151081922216</v>
      </c>
      <c r="D109" s="17">
        <f>E109*FWT!$K$169</f>
        <v>0.2306592424599393</v>
      </c>
      <c r="E109" s="17">
        <f>('12 Data'!D108*'12 Data'!$I$9)*(($D$3/'12 Data'!$C$2)^3)*(('12 Data'!$I$8/12.25)^5)*(FWT!$J$14/0.075)</f>
        <v>0.2306592424599393</v>
      </c>
      <c r="F109" s="13">
        <f t="shared" si="1"/>
        <v>59.896977221203784</v>
      </c>
      <c r="G109" s="70"/>
      <c r="H109" s="70"/>
    </row>
    <row r="110" spans="1:8" x14ac:dyDescent="0.2">
      <c r="A110" s="20">
        <v>105</v>
      </c>
      <c r="B110" s="71">
        <f>('12 Data'!B109*'12 Data'!$I$9)*($D$3/'12 Data'!$C$2)*(('12 Data'!$I$8/12.25)^3)*FWT!$K$169</f>
        <v>624</v>
      </c>
      <c r="C110" s="11">
        <f>'12 Data'!C109*(($D$3/'12 Data'!$C$2)^2)*(('12 Data'!$I$8/12.25)^2)*(FWT!$J$14/0.075)-(((((FWT!$B$12/FWT!$K$169)/((FWT!$C$14*FWT!$E$14)/144))/550)^2)*0.15)</f>
        <v>1.4221132994858494</v>
      </c>
      <c r="D110" s="17">
        <f>E110*FWT!$K$169</f>
        <v>0.23181185672546356</v>
      </c>
      <c r="E110" s="17">
        <f>('12 Data'!D109*'12 Data'!$I$9)*(($D$3/'12 Data'!$C$2)^3)*(('12 Data'!$I$8/12.25)^5)*(FWT!$J$14/0.075)</f>
        <v>0.23181185672546356</v>
      </c>
      <c r="F110" s="13">
        <f t="shared" si="1"/>
        <v>60.177713700389049</v>
      </c>
      <c r="G110" s="70"/>
      <c r="H110" s="70"/>
    </row>
    <row r="111" spans="1:8" x14ac:dyDescent="0.2">
      <c r="A111" s="20">
        <v>106</v>
      </c>
      <c r="B111" s="71">
        <f>('12 Data'!B110*'12 Data'!$I$9)*($D$3/'12 Data'!$C$2)*(('12 Data'!$I$8/12.25)^3)*FWT!$K$169</f>
        <v>630</v>
      </c>
      <c r="C111" s="11">
        <f>'12 Data'!C110*(($D$3/'12 Data'!$C$2)^2)*(('12 Data'!$I$8/12.25)^2)*(FWT!$J$14/0.075)-(((((FWT!$B$12/FWT!$K$169)/((FWT!$C$14*FWT!$E$14)/144))/550)^2)*0.15)</f>
        <v>1.4220873193260395</v>
      </c>
      <c r="D111" s="17">
        <f>E111*FWT!$K$169</f>
        <v>0.23296131617618573</v>
      </c>
      <c r="E111" s="17">
        <f>('12 Data'!D110*'12 Data'!$I$9)*(($D$3/'12 Data'!$C$2)^3)*(('12 Data'!$I$8/12.25)^5)*(FWT!$J$14/0.075)</f>
        <v>0.23296131617618573</v>
      </c>
      <c r="F111" s="13">
        <f t="shared" si="1"/>
        <v>60.455461906070163</v>
      </c>
      <c r="G111" s="70"/>
      <c r="H111" s="70"/>
    </row>
    <row r="112" spans="1:8" x14ac:dyDescent="0.2">
      <c r="A112" s="20">
        <v>107</v>
      </c>
      <c r="B112" s="71">
        <f>('12 Data'!B111*'12 Data'!$I$9)*($D$3/'12 Data'!$C$2)*(('12 Data'!$I$8/12.25)^3)*FWT!$K$169</f>
        <v>636</v>
      </c>
      <c r="C112" s="11">
        <f>'12 Data'!C111*(($D$3/'12 Data'!$C$2)^2)*(('12 Data'!$I$8/12.25)^2)*(FWT!$J$14/0.075)-(((((FWT!$B$12/FWT!$K$169)/((FWT!$C$14*FWT!$E$14)/144))/550)^2)*0.15)</f>
        <v>1.4220347498918229</v>
      </c>
      <c r="D112" s="17">
        <f>E112*FWT!$K$169</f>
        <v>0.2341072779668151</v>
      </c>
      <c r="E112" s="17">
        <f>('12 Data'!D111*'12 Data'!$I$9)*(($D$3/'12 Data'!$C$2)^3)*(('12 Data'!$I$8/12.25)^5)*(FWT!$J$14/0.075)</f>
        <v>0.2341072779668151</v>
      </c>
      <c r="F112" s="13">
        <f t="shared" si="1"/>
        <v>60.730233549824874</v>
      </c>
      <c r="G112" s="70"/>
      <c r="H112" s="70"/>
    </row>
    <row r="113" spans="1:8" x14ac:dyDescent="0.2">
      <c r="A113" s="20">
        <v>108</v>
      </c>
      <c r="B113" s="71">
        <f>('12 Data'!B112*'12 Data'!$I$9)*($D$3/'12 Data'!$C$2)*(('12 Data'!$I$8/12.25)^3)*FWT!$K$169</f>
        <v>642</v>
      </c>
      <c r="C113" s="11">
        <f>'12 Data'!C112*(($D$3/'12 Data'!$C$2)^2)*(('12 Data'!$I$8/12.25)^2)*(FWT!$J$14/0.075)-(((((FWT!$B$12/FWT!$K$169)/((FWT!$C$14*FWT!$E$14)/144))/550)^2)*0.15)</f>
        <v>1.4219531846164315</v>
      </c>
      <c r="D113" s="17">
        <f>E113*FWT!$K$169</f>
        <v>0.23524939519025218</v>
      </c>
      <c r="E113" s="17">
        <f>('12 Data'!D112*'12 Data'!$I$9)*(($D$3/'12 Data'!$C$2)^3)*(('12 Data'!$I$8/12.25)^5)*(FWT!$J$14/0.075)</f>
        <v>0.23524939519025218</v>
      </c>
      <c r="F113" s="13">
        <f t="shared" si="1"/>
        <v>61.002039118134874</v>
      </c>
      <c r="G113" s="70"/>
      <c r="H113" s="70"/>
    </row>
    <row r="114" spans="1:8" x14ac:dyDescent="0.2">
      <c r="A114" s="20">
        <v>109</v>
      </c>
      <c r="B114" s="71">
        <f>('12 Data'!B113*'12 Data'!$I$9)*($D$3/'12 Data'!$C$2)*(('12 Data'!$I$8/12.25)^3)*FWT!$K$169</f>
        <v>648</v>
      </c>
      <c r="C114" s="11">
        <f>'12 Data'!C113*(($D$3/'12 Data'!$C$2)^2)*(('12 Data'!$I$8/12.25)^2)*(FWT!$J$14/0.075)-(((((FWT!$B$12/FWT!$K$169)/((FWT!$C$14*FWT!$E$14)/144))/550)^2)*0.15)</f>
        <v>1.421840229999958</v>
      </c>
      <c r="D114" s="17">
        <f>E114*FWT!$K$169</f>
        <v>0.23638731716932221</v>
      </c>
      <c r="E114" s="17">
        <f>('12 Data'!D113*'12 Data'!$I$9)*(($D$3/'12 Data'!$C$2)^3)*(('12 Data'!$I$8/12.25)^5)*(FWT!$J$14/0.075)</f>
        <v>0.23638731716932221</v>
      </c>
      <c r="F114" s="13">
        <f t="shared" si="1"/>
        <v>61.270887908651417</v>
      </c>
      <c r="G114" s="70"/>
      <c r="H114" s="70"/>
    </row>
    <row r="115" spans="1:8" x14ac:dyDescent="0.2">
      <c r="A115" s="20">
        <v>110</v>
      </c>
      <c r="B115" s="71">
        <f>('12 Data'!B114*'12 Data'!$I$9)*($D$3/'12 Data'!$C$2)*(('12 Data'!$I$8/12.25)^3)*FWT!$K$169</f>
        <v>654</v>
      </c>
      <c r="C115" s="11">
        <f>'12 Data'!C114*(($D$3/'12 Data'!$C$2)^2)*(('12 Data'!$I$8/12.25)^2)*(FWT!$J$14/0.075)-(((((FWT!$B$12/FWT!$K$169)/((FWT!$C$14*FWT!$E$14)/144))/550)^2)*0.15)</f>
        <v>1.4216935073809385</v>
      </c>
      <c r="D115" s="17">
        <f>E115*FWT!$K$169</f>
        <v>0.23752068974531587</v>
      </c>
      <c r="E115" s="17">
        <f>('12 Data'!D114*'12 Data'!$I$9)*(($D$3/'12 Data'!$C$2)^3)*(('12 Data'!$I$8/12.25)^5)*(FWT!$J$14/0.075)</f>
        <v>0.23752068974531587</v>
      </c>
      <c r="F115" s="13">
        <f t="shared" si="1"/>
        <v>61.536788066062734</v>
      </c>
      <c r="G115" s="70"/>
      <c r="H115" s="70"/>
    </row>
    <row r="116" spans="1:8" x14ac:dyDescent="0.2">
      <c r="A116" s="20">
        <v>111</v>
      </c>
      <c r="B116" s="71">
        <f>('12 Data'!B115*'12 Data'!$I$9)*($D$3/'12 Data'!$C$2)*(('12 Data'!$I$8/12.25)^3)*FWT!$K$169</f>
        <v>660</v>
      </c>
      <c r="C116" s="11">
        <f>'12 Data'!C115*(($D$3/'12 Data'!$C$2)^2)*(('12 Data'!$I$8/12.25)^2)*(FWT!$J$14/0.075)-(((((FWT!$B$12/FWT!$K$169)/((FWT!$C$14*FWT!$E$14)/144))/550)^2)*0.15)</f>
        <v>1.4215106546668803</v>
      </c>
      <c r="D116" s="17">
        <f>E116*FWT!$K$169</f>
        <v>0.23864915556333724</v>
      </c>
      <c r="E116" s="17">
        <f>('12 Data'!D115*'12 Data'!$I$9)*(($D$3/'12 Data'!$C$2)^3)*(('12 Data'!$I$8/12.25)^5)*(FWT!$J$14/0.075)</f>
        <v>0.23864915556333724</v>
      </c>
      <c r="F116" s="13">
        <f t="shared" si="1"/>
        <v>61.799746617521933</v>
      </c>
      <c r="G116" s="70"/>
      <c r="H116" s="70"/>
    </row>
    <row r="117" spans="1:8" x14ac:dyDescent="0.2">
      <c r="A117" s="20">
        <v>112</v>
      </c>
      <c r="B117" s="71">
        <f>('12 Data'!B116*'12 Data'!$I$9)*($D$3/'12 Data'!$C$2)*(('12 Data'!$I$8/12.25)^3)*FWT!$K$169</f>
        <v>666</v>
      </c>
      <c r="C117" s="11">
        <f>'12 Data'!C116*(($D$3/'12 Data'!$C$2)^2)*(('12 Data'!$I$8/12.25)^2)*(FWT!$J$14/0.075)-(((((FWT!$B$12/FWT!$K$169)/((FWT!$C$14*FWT!$E$14)/144))/550)^2)*0.15)</f>
        <v>1.421289328023712</v>
      </c>
      <c r="D117" s="17">
        <f>E117*FWT!$K$169</f>
        <v>0.23977235435445918</v>
      </c>
      <c r="E117" s="17">
        <f>('12 Data'!D116*'12 Data'!$I$9)*(($D$3/'12 Data'!$C$2)^3)*(('12 Data'!$I$8/12.25)^5)*(FWT!$J$14/0.075)</f>
        <v>0.23977235435445918</v>
      </c>
      <c r="F117" s="13">
        <f t="shared" si="1"/>
        <v>62.059769507593685</v>
      </c>
      <c r="G117" s="70"/>
      <c r="H117" s="70"/>
    </row>
    <row r="118" spans="1:8" x14ac:dyDescent="0.2">
      <c r="A118" s="20">
        <v>113</v>
      </c>
      <c r="B118" s="71">
        <f>('12 Data'!B117*'12 Data'!$I$9)*($D$3/'12 Data'!$C$2)*(('12 Data'!$I$8/12.25)^3)*FWT!$K$169</f>
        <v>672</v>
      </c>
      <c r="C118" s="11">
        <f>'12 Data'!C117*(($D$3/'12 Data'!$C$2)^2)*(('12 Data'!$I$8/12.25)^2)*(FWT!$J$14/0.075)-(((((FWT!$B$12/FWT!$K$169)/((FWT!$C$14*FWT!$E$14)/144))/550)^2)*0.15)</f>
        <v>1.4210272035241769</v>
      </c>
      <c r="D118" s="17">
        <f>E118*FWT!$K$169</f>
        <v>0.24088992321468514</v>
      </c>
      <c r="E118" s="17">
        <f>('12 Data'!D117*'12 Data'!$I$9)*(($D$3/'12 Data'!$C$2)^3)*(('12 Data'!$I$8/12.25)^5)*(FWT!$J$14/0.075)</f>
        <v>0.24088992321468514</v>
      </c>
      <c r="F118" s="13">
        <f t="shared" si="1"/>
        <v>62.31686163268165</v>
      </c>
      <c r="G118" s="70"/>
      <c r="H118" s="70"/>
    </row>
    <row r="119" spans="1:8" x14ac:dyDescent="0.2">
      <c r="A119" s="20">
        <v>114</v>
      </c>
      <c r="B119" s="71">
        <f>('12 Data'!B118*'12 Data'!$I$9)*($D$3/'12 Data'!$C$2)*(('12 Data'!$I$8/12.25)^3)*FWT!$K$169</f>
        <v>678</v>
      </c>
      <c r="C119" s="11">
        <f>'12 Data'!C118*(($D$3/'12 Data'!$C$2)^2)*(('12 Data'!$I$8/12.25)^2)*(FWT!$J$14/0.075)-(((((FWT!$B$12/FWT!$K$169)/((FWT!$C$14*FWT!$E$14)/144))/550)^2)*0.15)</f>
        <v>1.4207219787551508</v>
      </c>
      <c r="D119" s="17">
        <f>E119*FWT!$K$169</f>
        <v>0.24200149688071837</v>
      </c>
      <c r="E119" s="17">
        <f>('12 Data'!D118*'12 Data'!$I$9)*(($D$3/'12 Data'!$C$2)^3)*(('12 Data'!$I$8/12.25)^5)*(FWT!$J$14/0.075)</f>
        <v>0.24200149688071837</v>
      </c>
      <c r="F119" s="13">
        <f t="shared" si="1"/>
        <v>62.571026874898109</v>
      </c>
      <c r="G119" s="70"/>
      <c r="H119" s="70"/>
    </row>
    <row r="120" spans="1:8" x14ac:dyDescent="0.2">
      <c r="A120" s="20">
        <v>115</v>
      </c>
      <c r="B120" s="71">
        <f>('12 Data'!B119*'12 Data'!$I$9)*($D$3/'12 Data'!$C$2)*(('12 Data'!$I$8/12.25)^3)*FWT!$K$169</f>
        <v>684</v>
      </c>
      <c r="C120" s="11">
        <f>'12 Data'!C119*(($D$3/'12 Data'!$C$2)^2)*(('12 Data'!$I$8/12.25)^2)*(FWT!$J$14/0.075)-(((((FWT!$B$12/FWT!$K$169)/((FWT!$C$14*FWT!$E$14)/144))/550)^2)*0.15)</f>
        <v>1.4203713743838984</v>
      </c>
      <c r="D120" s="17">
        <f>E120*FWT!$K$169</f>
        <v>0.24310670800253953</v>
      </c>
      <c r="E120" s="17">
        <f>('12 Data'!D119*'12 Data'!$I$9)*(($D$3/'12 Data'!$C$2)^3)*(('12 Data'!$I$8/12.25)^5)*(FWT!$J$14/0.075)</f>
        <v>0.24310670800253953</v>
      </c>
      <c r="F120" s="13">
        <f t="shared" si="1"/>
        <v>62.822268135340146</v>
      </c>
      <c r="G120" s="70"/>
      <c r="H120" s="70"/>
    </row>
    <row r="121" spans="1:8" x14ac:dyDescent="0.2">
      <c r="A121" s="20">
        <v>116</v>
      </c>
      <c r="B121" s="71">
        <f>('12 Data'!B120*'12 Data'!$I$9)*($D$3/'12 Data'!$C$2)*(('12 Data'!$I$8/12.25)^3)*FWT!$K$169</f>
        <v>690</v>
      </c>
      <c r="C121" s="11">
        <f>'12 Data'!C120*(($D$3/'12 Data'!$C$2)^2)*(('12 Data'!$I$8/12.25)^2)*(FWT!$J$14/0.075)-(((((FWT!$B$12/FWT!$K$169)/((FWT!$C$14*FWT!$E$14)/144))/550)^2)*0.15)</f>
        <v>1.4199731356832608</v>
      </c>
      <c r="D121" s="17">
        <f>E121*FWT!$K$169</f>
        <v>0.24420518741278871</v>
      </c>
      <c r="E121" s="17">
        <f>('12 Data'!D120*'12 Data'!$I$9)*(($D$3/'12 Data'!$C$2)^3)*(('12 Data'!$I$8/12.25)^5)*(FWT!$J$14/0.075)</f>
        <v>0.24420518741278871</v>
      </c>
      <c r="F121" s="13">
        <f t="shared" si="1"/>
        <v>63.070587366739126</v>
      </c>
      <c r="G121" s="70"/>
      <c r="H121" s="70"/>
    </row>
    <row r="122" spans="1:8" x14ac:dyDescent="0.2">
      <c r="A122" s="20">
        <v>117</v>
      </c>
      <c r="B122" s="71">
        <f>('12 Data'!B121*'12 Data'!$I$9)*($D$3/'12 Data'!$C$2)*(('12 Data'!$I$8/12.25)^3)*FWT!$K$169</f>
        <v>696</v>
      </c>
      <c r="C122" s="11">
        <f>'12 Data'!C121*(($D$3/'12 Data'!$C$2)^2)*(('12 Data'!$I$8/12.25)^2)*(FWT!$J$14/0.075)-(((((FWT!$B$12/FWT!$K$169)/((FWT!$C$14*FWT!$E$14)/144))/550)^2)*0.15)</f>
        <v>1.419525034015779</v>
      </c>
      <c r="D122" s="17">
        <f>E122*FWT!$K$169</f>
        <v>0.24529656439295727</v>
      </c>
      <c r="E122" s="17">
        <f>('12 Data'!D121*'12 Data'!$I$9)*(($D$3/'12 Data'!$C$2)^3)*(('12 Data'!$I$8/12.25)^5)*(FWT!$J$14/0.075)</f>
        <v>0.24529656439295727</v>
      </c>
      <c r="F122" s="13">
        <f t="shared" si="1"/>
        <v>63.31598560544959</v>
      </c>
      <c r="G122" s="70"/>
      <c r="H122" s="70"/>
    </row>
    <row r="123" spans="1:8" x14ac:dyDescent="0.2">
      <c r="A123" s="20">
        <v>118</v>
      </c>
      <c r="B123" s="71">
        <f>('12 Data'!B122*'12 Data'!$I$9)*($D$3/'12 Data'!$C$2)*(('12 Data'!$I$8/12.25)^3)*FWT!$K$169</f>
        <v>702</v>
      </c>
      <c r="C123" s="11">
        <f>'12 Data'!C122*(($D$3/'12 Data'!$C$2)^2)*(('12 Data'!$I$8/12.25)^2)*(FWT!$J$14/0.075)-(((((FWT!$B$12/FWT!$K$169)/((FWT!$C$14*FWT!$E$14)/144))/550)^2)*0.15)</f>
        <v>1.419024868276745</v>
      </c>
      <c r="D123" s="17">
        <f>E123*FWT!$K$169</f>
        <v>0.24638046693638571</v>
      </c>
      <c r="E123" s="17">
        <f>('12 Data'!D122*'12 Data'!$I$9)*(($D$3/'12 Data'!$C$2)^3)*(('12 Data'!$I$8/12.25)^5)*(FWT!$J$14/0.075)</f>
        <v>0.24638046693638571</v>
      </c>
      <c r="F123" s="13">
        <f t="shared" si="1"/>
        <v>63.558463002747487</v>
      </c>
      <c r="G123" s="70"/>
      <c r="H123" s="70"/>
    </row>
    <row r="124" spans="1:8" x14ac:dyDescent="0.2">
      <c r="A124" s="20">
        <v>119</v>
      </c>
      <c r="B124" s="71">
        <f>('12 Data'!B123*'12 Data'!$I$9)*($D$3/'12 Data'!$C$2)*(('12 Data'!$I$8/12.25)^3)*FWT!$K$169</f>
        <v>708</v>
      </c>
      <c r="C124" s="11">
        <f>'12 Data'!C123*(($D$3/'12 Data'!$C$2)^2)*(('12 Data'!$I$8/12.25)^2)*(FWT!$J$14/0.075)-(((((FWT!$B$12/FWT!$K$169)/((FWT!$C$14*FWT!$E$14)/144))/550)^2)*0.15)</f>
        <v>1.4184704662961933</v>
      </c>
      <c r="D124" s="17">
        <f>E124*FWT!$K$169</f>
        <v>0.24745652200806806</v>
      </c>
      <c r="E124" s="17">
        <f>('12 Data'!D123*'12 Data'!$I$9)*(($D$3/'12 Data'!$C$2)^3)*(('12 Data'!$I$8/12.25)^5)*(FWT!$J$14/0.075)</f>
        <v>0.24745652200806806</v>
      </c>
      <c r="F124" s="13">
        <f t="shared" si="1"/>
        <v>63.798018855409254</v>
      </c>
      <c r="G124" s="70"/>
      <c r="H124" s="70"/>
    </row>
    <row r="125" spans="1:8" x14ac:dyDescent="0.2">
      <c r="A125" s="20">
        <v>120</v>
      </c>
      <c r="B125" s="71">
        <f>('12 Data'!B124*'12 Data'!$I$9)*($D$3/'12 Data'!$C$2)*(('12 Data'!$I$8/12.25)^3)*FWT!$K$169</f>
        <v>714</v>
      </c>
      <c r="C125" s="11">
        <f>'12 Data'!C124*(($D$3/'12 Data'!$C$2)^2)*(('12 Data'!$I$8/12.25)^2)*(FWT!$J$14/0.075)-(((((FWT!$B$12/FWT!$K$169)/((FWT!$C$14*FWT!$E$14)/144))/550)^2)*0.15)</f>
        <v>1.4178596861998203</v>
      </c>
      <c r="D125" s="17">
        <f>E125*FWT!$K$169</f>
        <v>0.24852435580126489</v>
      </c>
      <c r="E125" s="17">
        <f>('12 Data'!D124*'12 Data'!$I$9)*(($D$3/'12 Data'!$C$2)^3)*(('12 Data'!$I$8/12.25)^5)*(FWT!$J$14/0.075)</f>
        <v>0.24852435580126489</v>
      </c>
      <c r="F125" s="13">
        <f t="shared" si="1"/>
        <v>64.034651635542758</v>
      </c>
      <c r="G125" s="70"/>
      <c r="H125" s="70"/>
    </row>
    <row r="126" spans="1:8" x14ac:dyDescent="0.2">
      <c r="A126" s="20">
        <v>121</v>
      </c>
      <c r="B126" s="71">
        <f>('12 Data'!B125*'12 Data'!$I$9)*($D$3/'12 Data'!$C$2)*(('12 Data'!$I$8/12.25)^3)*FWT!$K$169</f>
        <v>720</v>
      </c>
      <c r="C126" s="11">
        <f>'12 Data'!C125*(($D$3/'12 Data'!$C$2)^2)*(('12 Data'!$I$8/12.25)^2)*(FWT!$J$14/0.075)-(((((FWT!$B$12/FWT!$K$169)/((FWT!$C$14*FWT!$E$14)/144))/550)^2)*0.15)</f>
        <v>1.4171904177288384</v>
      </c>
      <c r="D126" s="17">
        <f>E126*FWT!$K$169</f>
        <v>0.24958359399092175</v>
      </c>
      <c r="E126" s="17">
        <f>('12 Data'!D125*'12 Data'!$I$9)*(($D$3/'12 Data'!$C$2)^3)*(('12 Data'!$I$8/12.25)^5)*(FWT!$J$14/0.075)</f>
        <v>0.24958359399092175</v>
      </c>
      <c r="F126" s="13">
        <f t="shared" si="1"/>
        <v>64.268359019645857</v>
      </c>
      <c r="G126" s="70"/>
      <c r="H126" s="70"/>
    </row>
    <row r="127" spans="1:8" x14ac:dyDescent="0.2">
      <c r="A127" s="20">
        <v>122</v>
      </c>
      <c r="B127" s="71">
        <f>('12 Data'!B126*'12 Data'!$I$9)*($D$3/'12 Data'!$C$2)*(('12 Data'!$I$8/12.25)^3)*FWT!$K$169</f>
        <v>726</v>
      </c>
      <c r="C127" s="11">
        <f>'12 Data'!C126*(($D$3/'12 Data'!$C$2)^2)*(('12 Data'!$I$8/12.25)^2)*(FWT!$J$14/0.075)-(((((FWT!$B$12/FWT!$K$169)/((FWT!$C$14*FWT!$E$14)/144))/550)^2)*0.15)</f>
        <v>1.4164605835187669</v>
      </c>
      <c r="D127" s="17">
        <f>E127*FWT!$K$169</f>
        <v>0.25063386198389631</v>
      </c>
      <c r="E127" s="17">
        <f>('12 Data'!D126*'12 Data'!$I$9)*(($D$3/'12 Data'!$C$2)^3)*(('12 Data'!$I$8/12.25)^5)*(FWT!$J$14/0.075)</f>
        <v>0.25063386198389631</v>
      </c>
      <c r="F127" s="13">
        <f t="shared" si="1"/>
        <v>64.499137916866857</v>
      </c>
      <c r="G127" s="70"/>
      <c r="H127" s="70"/>
    </row>
    <row r="128" spans="1:8" x14ac:dyDescent="0.2">
      <c r="A128" s="20">
        <v>123</v>
      </c>
      <c r="B128" s="71">
        <f>('12 Data'!B127*'12 Data'!$I$9)*($D$3/'12 Data'!$C$2)*(('12 Data'!$I$8/12.25)^3)*FWT!$K$169</f>
        <v>732</v>
      </c>
      <c r="C128" s="11">
        <f>'12 Data'!C127*(($D$3/'12 Data'!$C$2)^2)*(('12 Data'!$I$8/12.25)^2)*(FWT!$J$14/0.075)-(((((FWT!$B$12/FWT!$K$169)/((FWT!$C$14*FWT!$E$14)/144))/550)^2)*0.15)</f>
        <v>1.4156681403371476</v>
      </c>
      <c r="D128" s="17">
        <f>E128*FWT!$K$169</f>
        <v>0.25167478516599184</v>
      </c>
      <c r="E128" s="17">
        <f>('12 Data'!D127*'12 Data'!$I$9)*(($D$3/'12 Data'!$C$2)^3)*(('12 Data'!$I$8/12.25)^5)*(FWT!$J$14/0.075)</f>
        <v>0.25167478516599184</v>
      </c>
      <c r="F128" s="13">
        <f t="shared" si="1"/>
        <v>64.726984496444558</v>
      </c>
      <c r="G128" s="70"/>
      <c r="H128" s="70"/>
    </row>
    <row r="129" spans="1:8" x14ac:dyDescent="0.2">
      <c r="A129" s="20">
        <v>124</v>
      </c>
      <c r="B129" s="71">
        <f>('12 Data'!B128*'12 Data'!$I$9)*($D$3/'12 Data'!$C$2)*(('12 Data'!$I$8/12.25)^3)*FWT!$K$169</f>
        <v>738</v>
      </c>
      <c r="C129" s="11">
        <f>'12 Data'!C128*(($D$3/'12 Data'!$C$2)^2)*(('12 Data'!$I$8/12.25)^2)*(FWT!$J$14/0.075)-(((((FWT!$B$12/FWT!$K$169)/((FWT!$C$14*FWT!$E$14)/144))/550)^2)*0.15)</f>
        <v>1.4148110802802034</v>
      </c>
      <c r="D129" s="17">
        <f>E129*FWT!$K$169</f>
        <v>0.25270598914579739</v>
      </c>
      <c r="E129" s="17">
        <f>('12 Data'!D128*'12 Data'!$I$9)*(($D$3/'12 Data'!$C$2)^3)*(('12 Data'!$I$8/12.25)^5)*(FWT!$J$14/0.075)</f>
        <v>0.25270598914579739</v>
      </c>
      <c r="F129" s="13">
        <f t="shared" si="1"/>
        <v>64.951894214306591</v>
      </c>
      <c r="G129" s="70"/>
      <c r="H129" s="70"/>
    </row>
    <row r="130" spans="1:8" x14ac:dyDescent="0.2">
      <c r="A130" s="20">
        <v>125</v>
      </c>
      <c r="B130" s="71">
        <f>('12 Data'!B129*'12 Data'!$I$9)*($D$3/'12 Data'!$C$2)*(('12 Data'!$I$8/12.25)^3)*FWT!$K$169</f>
        <v>744</v>
      </c>
      <c r="C130" s="11">
        <f>'12 Data'!C129*(($D$3/'12 Data'!$C$2)^2)*(('12 Data'!$I$8/12.25)^2)*(FWT!$J$14/0.075)-(((((FWT!$B$12/FWT!$K$169)/((FWT!$C$14*FWT!$E$14)/144))/550)^2)*0.15)</f>
        <v>1.4138874319284247</v>
      </c>
      <c r="D130" s="17">
        <f>E130*FWT!$K$169</f>
        <v>0.25372709999533649</v>
      </c>
      <c r="E130" s="17">
        <f>('12 Data'!D129*'12 Data'!$I$9)*(($D$3/'12 Data'!$C$2)^3)*(('12 Data'!$I$8/12.25)^5)*(FWT!$J$14/0.075)</f>
        <v>0.25372709999533649</v>
      </c>
      <c r="F130" s="13">
        <f t="shared" si="1"/>
        <v>65.173861838804669</v>
      </c>
      <c r="G130" s="70"/>
      <c r="H130" s="70"/>
    </row>
    <row r="131" spans="1:8" x14ac:dyDescent="0.2">
      <c r="A131" s="20">
        <v>126</v>
      </c>
      <c r="B131" s="71">
        <f>('12 Data'!B130*'12 Data'!$I$9)*($D$3/'12 Data'!$C$2)*(('12 Data'!$I$8/12.25)^3)*FWT!$K$169</f>
        <v>750</v>
      </c>
      <c r="C131" s="11">
        <f>'12 Data'!C130*(($D$3/'12 Data'!$C$2)^2)*(('12 Data'!$I$8/12.25)^2)*(FWT!$J$14/0.075)-(((((FWT!$B$12/FWT!$K$169)/((FWT!$C$14*FWT!$E$14)/144))/550)^2)*0.15)</f>
        <v>1.4128952614610903</v>
      </c>
      <c r="D131" s="17">
        <f>E131*FWT!$K$169</f>
        <v>0.25473774448752146</v>
      </c>
      <c r="E131" s="17">
        <f>('12 Data'!D130*'12 Data'!$I$9)*(($D$3/'12 Data'!$C$2)^3)*(('12 Data'!$I$8/12.25)^5)*(FWT!$J$14/0.075)</f>
        <v>0.25473774448752146</v>
      </c>
      <c r="F131" s="13">
        <f t="shared" si="1"/>
        <v>65.392881475568942</v>
      </c>
      <c r="G131" s="70"/>
      <c r="H131" s="70"/>
    </row>
    <row r="132" spans="1:8" x14ac:dyDescent="0.2">
      <c r="A132" s="20">
        <v>127</v>
      </c>
      <c r="B132" s="71">
        <f>('12 Data'!B131*'12 Data'!$I$9)*($D$3/'12 Data'!$C$2)*(('12 Data'!$I$8/12.25)^3)*FWT!$K$169</f>
        <v>756</v>
      </c>
      <c r="C132" s="11">
        <f>'12 Data'!C131*(($D$3/'12 Data'!$C$2)^2)*(('12 Data'!$I$8/12.25)^2)*(FWT!$J$14/0.075)-(((((FWT!$B$12/FWT!$K$169)/((FWT!$C$14*FWT!$E$14)/144))/550)^2)*0.15)</f>
        <v>1.4118326737297204</v>
      </c>
      <c r="D132" s="17">
        <f>E132*FWT!$K$169</f>
        <v>0.2557375503304159</v>
      </c>
      <c r="E132" s="17">
        <f>('12 Data'!D131*'12 Data'!$I$9)*(($D$3/'12 Data'!$C$2)^3)*(('12 Data'!$I$8/12.25)^5)*(FWT!$J$14/0.075)</f>
        <v>0.2557375503304159</v>
      </c>
      <c r="F132" s="13">
        <f t="shared" si="1"/>
        <v>65.608946591462029</v>
      </c>
      <c r="G132" s="70"/>
      <c r="H132" s="70"/>
    </row>
    <row r="133" spans="1:8" x14ac:dyDescent="0.2">
      <c r="A133" s="20">
        <v>128</v>
      </c>
      <c r="B133" s="71">
        <f>('12 Data'!B132*'12 Data'!$I$9)*($D$3/'12 Data'!$C$2)*(('12 Data'!$I$8/12.25)^3)*FWT!$K$169</f>
        <v>762</v>
      </c>
      <c r="C133" s="11">
        <f>'12 Data'!C132*(($D$3/'12 Data'!$C$2)^2)*(('12 Data'!$I$8/12.25)^2)*(FWT!$J$14/0.075)-(((((FWT!$B$12/FWT!$K$169)/((FWT!$C$14*FWT!$E$14)/144))/550)^2)*0.15)</f>
        <v>1.4106978132904642</v>
      </c>
      <c r="D133" s="17">
        <f>E133*FWT!$K$169</f>
        <v>0.25672614639830382</v>
      </c>
      <c r="E133" s="17">
        <f>('12 Data'!D132*'12 Data'!$I$9)*(($D$3/'12 Data'!$C$2)^3)*(('12 Data'!$I$8/12.25)^5)*(FWT!$J$14/0.075)</f>
        <v>0.25672614639830382</v>
      </c>
      <c r="F133" s="13">
        <f t="shared" si="1"/>
        <v>65.822050037616791</v>
      </c>
      <c r="G133" s="70"/>
      <c r="H133" s="70"/>
    </row>
    <row r="134" spans="1:8" x14ac:dyDescent="0.2">
      <c r="A134" s="20">
        <v>129</v>
      </c>
      <c r="B134" s="71">
        <f>('12 Data'!B133*'12 Data'!$I$9)*($D$3/'12 Data'!$C$2)*(('12 Data'!$I$8/12.25)^3)*FWT!$K$169</f>
        <v>768</v>
      </c>
      <c r="C134" s="11">
        <f>'12 Data'!C133*(($D$3/'12 Data'!$C$2)^2)*(('12 Data'!$I$8/12.25)^2)*(FWT!$J$14/0.075)-(((((FWT!$B$12/FWT!$K$169)/((FWT!$C$14*FWT!$E$14)/144))/550)^2)*0.15)</f>
        <v>1.4094888653954218</v>
      </c>
      <c r="D134" s="17">
        <f>E134*FWT!$K$169</f>
        <v>0.25770316295956636</v>
      </c>
      <c r="E134" s="17">
        <f>('12 Data'!D133*'12 Data'!$I$9)*(($D$3/'12 Data'!$C$2)^3)*(('12 Data'!$I$8/12.25)^5)*(FWT!$J$14/0.075)</f>
        <v>0.25770316295956636</v>
      </c>
      <c r="F134" s="13">
        <f t="shared" ref="F134:F197" si="2">0.0001572*C134*B134/D134*100</f>
        <v>66.032184071540613</v>
      </c>
      <c r="G134" s="70"/>
      <c r="H134" s="70"/>
    </row>
    <row r="135" spans="1:8" x14ac:dyDescent="0.2">
      <c r="A135" s="20">
        <v>130</v>
      </c>
      <c r="B135" s="71">
        <f>('12 Data'!B134*'12 Data'!$I$9)*($D$3/'12 Data'!$C$2)*(('12 Data'!$I$8/12.25)^3)*FWT!$K$169</f>
        <v>774</v>
      </c>
      <c r="C135" s="11">
        <f>'12 Data'!C134*(($D$3/'12 Data'!$C$2)^2)*(('12 Data'!$I$8/12.25)^2)*(FWT!$J$14/0.075)-(((((FWT!$B$12/FWT!$K$169)/((FWT!$C$14*FWT!$E$14)/144))/550)^2)*0.15)</f>
        <v>1.4082040569428977</v>
      </c>
      <c r="D135" s="17">
        <f>E135*FWT!$K$169</f>
        <v>0.25866823190136423</v>
      </c>
      <c r="E135" s="17">
        <f>('12 Data'!D134*'12 Data'!$I$9)*(($D$3/'12 Data'!$C$2)^3)*(('12 Data'!$I$8/12.25)^5)*(FWT!$J$14/0.075)</f>
        <v>0.25866823190136423</v>
      </c>
      <c r="F135" s="13">
        <f t="shared" si="2"/>
        <v>66.239340378271692</v>
      </c>
      <c r="G135" s="70"/>
      <c r="H135" s="70"/>
    </row>
    <row r="136" spans="1:8" x14ac:dyDescent="0.2">
      <c r="A136" s="20">
        <v>131</v>
      </c>
      <c r="B136" s="71">
        <f>('12 Data'!B135*'12 Data'!$I$9)*($D$3/'12 Data'!$C$2)*(('12 Data'!$I$8/12.25)^3)*FWT!$K$169</f>
        <v>780</v>
      </c>
      <c r="C136" s="11">
        <f>'12 Data'!C135*(($D$3/'12 Data'!$C$2)^2)*(('12 Data'!$I$8/12.25)^2)*(FWT!$J$14/0.075)-(((((FWT!$B$12/FWT!$K$169)/((FWT!$C$14*FWT!$E$14)/144))/550)^2)*0.15)</f>
        <v>1.4068416573865841</v>
      </c>
      <c r="D136" s="17">
        <f>E136*FWT!$K$169</f>
        <v>0.25962098695113056</v>
      </c>
      <c r="E136" s="17">
        <f>('12 Data'!D135*'12 Data'!$I$9)*(($D$3/'12 Data'!$C$2)^3)*(('12 Data'!$I$8/12.25)^5)*(FWT!$J$14/0.075)</f>
        <v>0.25962098695113056</v>
      </c>
      <c r="F136" s="13">
        <f t="shared" si="2"/>
        <v>66.443510090570584</v>
      </c>
      <c r="G136" s="70"/>
      <c r="H136" s="70"/>
    </row>
    <row r="137" spans="1:8" x14ac:dyDescent="0.2">
      <c r="A137" s="20">
        <v>132</v>
      </c>
      <c r="B137" s="71">
        <f>('12 Data'!B136*'12 Data'!$I$9)*($D$3/'12 Data'!$C$2)*(('12 Data'!$I$8/12.25)^3)*FWT!$K$169</f>
        <v>786</v>
      </c>
      <c r="C137" s="11">
        <f>'12 Data'!C136*(($D$3/'12 Data'!$C$2)^2)*(('12 Data'!$I$8/12.25)^2)*(FWT!$J$14/0.075)-(((((FWT!$B$12/FWT!$K$169)/((FWT!$C$14*FWT!$E$14)/144))/550)^2)*0.15)</f>
        <v>1.4053999796036893</v>
      </c>
      <c r="D137" s="17">
        <f>E137*FWT!$K$169</f>
        <v>0.26056106389486589</v>
      </c>
      <c r="E137" s="17">
        <f>('12 Data'!D136*'12 Data'!$I$9)*(($D$3/'12 Data'!$C$2)^3)*(('12 Data'!$I$8/12.25)^5)*(FWT!$J$14/0.075)</f>
        <v>0.26056106389486589</v>
      </c>
      <c r="F137" s="13">
        <f t="shared" si="2"/>
        <v>66.644683808135838</v>
      </c>
      <c r="G137" s="70"/>
      <c r="H137" s="70"/>
    </row>
    <row r="138" spans="1:8" x14ac:dyDescent="0.2">
      <c r="A138" s="20">
        <v>133</v>
      </c>
      <c r="B138" s="71">
        <f>('12 Data'!B137*'12 Data'!$I$9)*($D$3/'12 Data'!$C$2)*(('12 Data'!$I$8/12.25)^3)*FWT!$K$169</f>
        <v>792</v>
      </c>
      <c r="C138" s="11">
        <f>'12 Data'!C137*(($D$3/'12 Data'!$C$2)^2)*(('12 Data'!$I$8/12.25)^2)*(FWT!$J$14/0.075)-(((((FWT!$B$12/FWT!$K$169)/((FWT!$C$14*FWT!$E$14)/144))/550)^2)*0.15)</f>
        <v>1.4038773807219831</v>
      </c>
      <c r="D138" s="17">
        <f>E138*FWT!$K$169</f>
        <v>0.26148810079224621</v>
      </c>
      <c r="E138" s="17">
        <f>('12 Data'!D137*'12 Data'!$I$9)*(($D$3/'12 Data'!$C$2)^3)*(('12 Data'!$I$8/12.25)^5)*(FWT!$J$14/0.075)</f>
        <v>0.26148810079224621</v>
      </c>
      <c r="F138" s="13">
        <f t="shared" si="2"/>
        <v>66.842851615825211</v>
      </c>
      <c r="G138" s="70"/>
      <c r="H138" s="70"/>
    </row>
    <row r="139" spans="1:8" x14ac:dyDescent="0.2">
      <c r="A139" s="20">
        <v>134</v>
      </c>
      <c r="B139" s="71">
        <f>('12 Data'!B138*'12 Data'!$I$9)*($D$3/'12 Data'!$C$2)*(('12 Data'!$I$8/12.25)^3)*FWT!$K$169</f>
        <v>798</v>
      </c>
      <c r="C139" s="11">
        <f>'12 Data'!C138*(($D$3/'12 Data'!$C$2)^2)*(('12 Data'!$I$8/12.25)^2)*(FWT!$J$14/0.075)-(((((FWT!$B$12/FWT!$K$169)/((FWT!$C$14*FWT!$E$14)/144))/550)^2)*0.15)</f>
        <v>1.4022722629057869</v>
      </c>
      <c r="D139" s="17">
        <f>E139*FWT!$K$169</f>
        <v>0.26240173818853219</v>
      </c>
      <c r="E139" s="17">
        <f>('12 Data'!D138*'12 Data'!$I$9)*(($D$3/'12 Data'!$C$2)^3)*(('12 Data'!$I$8/12.25)^5)*(FWT!$J$14/0.075)</f>
        <v>0.26240173818853219</v>
      </c>
      <c r="F139" s="13">
        <f t="shared" si="2"/>
        <v>67.038003100873496</v>
      </c>
      <c r="G139" s="70"/>
      <c r="H139" s="70"/>
    </row>
    <row r="140" spans="1:8" x14ac:dyDescent="0.2">
      <c r="A140" s="20">
        <v>135</v>
      </c>
      <c r="B140" s="71">
        <f>('12 Data'!B139*'12 Data'!$I$9)*($D$3/'12 Data'!$C$2)*(('12 Data'!$I$8/12.25)^3)*FWT!$K$169</f>
        <v>804</v>
      </c>
      <c r="C140" s="11">
        <f>'12 Data'!C139*(($D$3/'12 Data'!$C$2)^2)*(('12 Data'!$I$8/12.25)^2)*(FWT!$J$14/0.075)-(((((FWT!$B$12/FWT!$K$169)/((FWT!$C$14*FWT!$E$14)/144))/550)^2)*0.15)</f>
        <v>1.4005830741008969</v>
      </c>
      <c r="D140" s="17">
        <f>E140*FWT!$K$169</f>
        <v>0.26330161932329005</v>
      </c>
      <c r="E140" s="17">
        <f>('12 Data'!D139*'12 Data'!$I$9)*(($D$3/'12 Data'!$C$2)^3)*(('12 Data'!$I$8/12.25)^5)*(FWT!$J$14/0.075)</f>
        <v>0.26330161932329005</v>
      </c>
      <c r="F140" s="13">
        <f t="shared" si="2"/>
        <v>67.230127369089644</v>
      </c>
      <c r="G140" s="70"/>
      <c r="H140" s="70"/>
    </row>
    <row r="141" spans="1:8" x14ac:dyDescent="0.2">
      <c r="A141" s="20">
        <v>136</v>
      </c>
      <c r="B141" s="71">
        <f>('12 Data'!B140*'12 Data'!$I$9)*($D$3/'12 Data'!$C$2)*(('12 Data'!$I$8/12.25)^3)*FWT!$K$169</f>
        <v>810</v>
      </c>
      <c r="C141" s="11">
        <f>'12 Data'!C140*(($D$3/'12 Data'!$C$2)^2)*(('12 Data'!$I$8/12.25)^2)*(FWT!$J$14/0.075)-(((((FWT!$B$12/FWT!$K$169)/((FWT!$C$14*FWT!$E$14)/144))/550)^2)*0.15)</f>
        <v>1.3988083087384304</v>
      </c>
      <c r="D141" s="17">
        <f>E141*FWT!$K$169</f>
        <v>0.26418739033591826</v>
      </c>
      <c r="E141" s="17">
        <f>('12 Data'!D140*'12 Data'!$I$9)*(($D$3/'12 Data'!$C$2)^3)*(('12 Data'!$I$8/12.25)^5)*(FWT!$J$14/0.075)</f>
        <v>0.26418739033591826</v>
      </c>
      <c r="F141" s="13">
        <f t="shared" si="2"/>
        <v>67.419213060020908</v>
      </c>
      <c r="G141" s="70"/>
      <c r="H141" s="70"/>
    </row>
    <row r="142" spans="1:8" x14ac:dyDescent="0.2">
      <c r="A142" s="20">
        <v>137</v>
      </c>
      <c r="B142" s="71">
        <f>('12 Data'!B141*'12 Data'!$I$9)*($D$3/'12 Data'!$C$2)*(('12 Data'!$I$8/12.25)^3)*FWT!$K$169</f>
        <v>816</v>
      </c>
      <c r="C142" s="11">
        <f>'12 Data'!C141*(($D$3/'12 Data'!$C$2)^2)*(('12 Data'!$I$8/12.25)^2)*(FWT!$J$14/0.075)-(((((FWT!$B$12/FWT!$K$169)/((FWT!$C$14*FWT!$E$14)/144))/550)^2)*0.15)</f>
        <v>1.39694650839762</v>
      </c>
      <c r="D142" s="17">
        <f>E142*FWT!$K$169</f>
        <v>0.26505870046797947</v>
      </c>
      <c r="E142" s="17">
        <f>('12 Data'!D141*'12 Data'!$I$9)*(($D$3/'12 Data'!$C$2)^3)*(('12 Data'!$I$8/12.25)^5)*(FWT!$J$14/0.075)</f>
        <v>0.26505870046797947</v>
      </c>
      <c r="F142" s="13">
        <f t="shared" si="2"/>
        <v>67.605248361071617</v>
      </c>
      <c r="G142" s="70"/>
      <c r="H142" s="70"/>
    </row>
    <row r="143" spans="1:8" x14ac:dyDescent="0.2">
      <c r="A143" s="20">
        <v>138</v>
      </c>
      <c r="B143" s="71">
        <f>('12 Data'!B142*'12 Data'!$I$9)*($D$3/'12 Data'!$C$2)*(('12 Data'!$I$8/12.25)^3)*FWT!$K$169</f>
        <v>822</v>
      </c>
      <c r="C143" s="11">
        <f>'12 Data'!C142*(($D$3/'12 Data'!$C$2)^2)*(('12 Data'!$I$8/12.25)^2)*(FWT!$J$14/0.075)-(((((FWT!$B$12/FWT!$K$169)/((FWT!$C$14*FWT!$E$14)/144))/550)^2)*0.15)</f>
        <v>1.3949962624275276</v>
      </c>
      <c r="D143" s="17">
        <f>E143*FWT!$K$169</f>
        <v>0.26591520226234233</v>
      </c>
      <c r="E143" s="17">
        <f>('12 Data'!D142*'12 Data'!$I$9)*(($D$3/'12 Data'!$C$2)^3)*(('12 Data'!$I$8/12.25)^5)*(FWT!$J$14/0.075)</f>
        <v>0.26591520226234233</v>
      </c>
      <c r="F143" s="13">
        <f t="shared" si="2"/>
        <v>67.788221020559789</v>
      </c>
      <c r="G143" s="70"/>
      <c r="H143" s="70"/>
    </row>
    <row r="144" spans="1:8" x14ac:dyDescent="0.2">
      <c r="A144" s="20">
        <v>139</v>
      </c>
      <c r="B144" s="71">
        <f>('12 Data'!B143*'12 Data'!$I$9)*($D$3/'12 Data'!$C$2)*(('12 Data'!$I$8/12.25)^3)*FWT!$K$169</f>
        <v>828</v>
      </c>
      <c r="C144" s="11">
        <f>'12 Data'!C143*(($D$3/'12 Data'!$C$2)^2)*(('12 Data'!$I$8/12.25)^2)*(FWT!$J$14/0.075)-(((((FWT!$B$12/FWT!$K$169)/((FWT!$C$14*FWT!$E$14)/144))/550)^2)*0.15)</f>
        <v>1.3929562085277025</v>
      </c>
      <c r="D144" s="17">
        <f>E144*FWT!$K$169</f>
        <v>0.26675655175912927</v>
      </c>
      <c r="E144" s="17">
        <f>('12 Data'!D143*'12 Data'!$I$9)*(($D$3/'12 Data'!$C$2)^3)*(('12 Data'!$I$8/12.25)^5)*(FWT!$J$14/0.075)</f>
        <v>0.26675655175912927</v>
      </c>
      <c r="F144" s="13">
        <f t="shared" si="2"/>
        <v>67.9681183597</v>
      </c>
      <c r="G144" s="70"/>
      <c r="H144" s="70"/>
    </row>
    <row r="145" spans="1:8" x14ac:dyDescent="0.2">
      <c r="A145" s="20">
        <v>140</v>
      </c>
      <c r="B145" s="71">
        <f>('12 Data'!B144*'12 Data'!$I$9)*($D$3/'12 Data'!$C$2)*(('12 Data'!$I$8/12.25)^3)*FWT!$K$169</f>
        <v>834</v>
      </c>
      <c r="C145" s="11">
        <f>'12 Data'!C144*(($D$3/'12 Data'!$C$2)^2)*(('12 Data'!$I$8/12.25)^2)*(FWT!$J$14/0.075)-(((((FWT!$B$12/FWT!$K$169)/((FWT!$C$14*FWT!$E$14)/144))/550)^2)*0.15)</f>
        <v>1.3908250332877639</v>
      </c>
      <c r="D145" s="17">
        <f>E145*FWT!$K$169</f>
        <v>0.26758240868847061</v>
      </c>
      <c r="E145" s="17">
        <f>('12 Data'!D144*'12 Data'!$I$9)*(($D$3/'12 Data'!$C$2)^3)*(('12 Data'!$I$8/12.25)^5)*(FWT!$J$14/0.075)</f>
        <v>0.26758240868847061</v>
      </c>
      <c r="F145" s="13">
        <f t="shared" si="2"/>
        <v>68.144927283496088</v>
      </c>
      <c r="G145" s="70"/>
      <c r="H145" s="70"/>
    </row>
    <row r="146" spans="1:8" x14ac:dyDescent="0.2">
      <c r="A146" s="20">
        <v>141</v>
      </c>
      <c r="B146" s="71">
        <f>('12 Data'!B145*'12 Data'!$I$9)*($D$3/'12 Data'!$C$2)*(('12 Data'!$I$8/12.25)^3)*FWT!$K$169</f>
        <v>840</v>
      </c>
      <c r="C146" s="11">
        <f>'12 Data'!C145*(($D$3/'12 Data'!$C$2)^2)*(('12 Data'!$I$8/12.25)^2)*(FWT!$J$14/0.075)-(((((FWT!$B$12/FWT!$K$169)/((FWT!$C$14*FWT!$E$14)/144))/550)^2)*0.15)</f>
        <v>1.3886014726859184</v>
      </c>
      <c r="D146" s="17">
        <f>E146*FWT!$K$169</f>
        <v>0.26839243666006807</v>
      </c>
      <c r="E146" s="17">
        <f>('12 Data'!D145*'12 Data'!$I$9)*(($D$3/'12 Data'!$C$2)^3)*(('12 Data'!$I$8/12.25)^5)*(FWT!$J$14/0.075)</f>
        <v>0.26839243666006807</v>
      </c>
      <c r="F146" s="13">
        <f t="shared" si="2"/>
        <v>68.31863429052845</v>
      </c>
      <c r="G146" s="70"/>
      <c r="H146" s="70"/>
    </row>
    <row r="147" spans="1:8" x14ac:dyDescent="0.2">
      <c r="A147" s="20">
        <v>142</v>
      </c>
      <c r="B147" s="71">
        <f>('12 Data'!B146*'12 Data'!$I$9)*($D$3/'12 Data'!$C$2)*(('12 Data'!$I$8/12.25)^3)*FWT!$K$169</f>
        <v>846</v>
      </c>
      <c r="C147" s="11">
        <f>'12 Data'!C146*(($D$3/'12 Data'!$C$2)^2)*(('12 Data'!$I$8/12.25)^2)*(FWT!$J$14/0.075)-(((((FWT!$B$12/FWT!$K$169)/((FWT!$C$14*FWT!$E$14)/144))/550)^2)*0.15)</f>
        <v>1.386284312546425</v>
      </c>
      <c r="D147" s="17">
        <f>E147*FWT!$K$169</f>
        <v>0.26918630334956151</v>
      </c>
      <c r="E147" s="17">
        <f>('12 Data'!D146*'12 Data'!$I$9)*(($D$3/'12 Data'!$C$2)^3)*(('12 Data'!$I$8/12.25)^5)*(FWT!$J$14/0.075)</f>
        <v>0.26918630334956151</v>
      </c>
      <c r="F147" s="13">
        <f t="shared" si="2"/>
        <v>68.489225481621986</v>
      </c>
      <c r="G147" s="70"/>
      <c r="H147" s="70"/>
    </row>
    <row r="148" spans="1:8" x14ac:dyDescent="0.2">
      <c r="A148" s="20">
        <v>143</v>
      </c>
      <c r="B148" s="71">
        <f>('12 Data'!B147*'12 Data'!$I$9)*($D$3/'12 Data'!$C$2)*(('12 Data'!$I$8/12.25)^3)*FWT!$K$169</f>
        <v>852</v>
      </c>
      <c r="C148" s="11">
        <f>'12 Data'!C147*(($D$3/'12 Data'!$C$2)^2)*(('12 Data'!$I$8/12.25)^2)*(FWT!$J$14/0.075)-(((((FWT!$B$12/FWT!$K$169)/((FWT!$C$14*FWT!$E$14)/144))/550)^2)*0.15)</f>
        <v>1.3838723889559674</v>
      </c>
      <c r="D148" s="17">
        <f>E148*FWT!$K$169</f>
        <v>0.26996368068170828</v>
      </c>
      <c r="E148" s="17">
        <f>('12 Data'!D147*'12 Data'!$I$9)*(($D$3/'12 Data'!$C$2)^3)*(('12 Data'!$I$8/12.25)^5)*(FWT!$J$14/0.075)</f>
        <v>0.26996368068170828</v>
      </c>
      <c r="F148" s="13">
        <f t="shared" si="2"/>
        <v>68.656686567372986</v>
      </c>
      <c r="G148" s="70"/>
      <c r="H148" s="70"/>
    </row>
    <row r="149" spans="1:8" x14ac:dyDescent="0.2">
      <c r="A149" s="20">
        <v>144</v>
      </c>
      <c r="B149" s="71">
        <f>('12 Data'!B148*'12 Data'!$I$9)*($D$3/'12 Data'!$C$2)*(('12 Data'!$I$8/12.25)^3)*FWT!$K$169</f>
        <v>858</v>
      </c>
      <c r="C149" s="11">
        <f>'12 Data'!C148*(($D$3/'12 Data'!$C$2)^2)*(('12 Data'!$I$8/12.25)^2)*(FWT!$J$14/0.075)-(((((FWT!$B$12/FWT!$K$169)/((FWT!$C$14*FWT!$E$14)/144))/550)^2)*0.15)</f>
        <v>1.3813645886389769</v>
      </c>
      <c r="D149" s="17">
        <f>E149*FWT!$K$169</f>
        <v>0.27072424501036435</v>
      </c>
      <c r="E149" s="17">
        <f>('12 Data'!D148*'12 Data'!$I$9)*(($D$3/'12 Data'!$C$2)^3)*(('12 Data'!$I$8/12.25)^5)*(FWT!$J$14/0.075)</f>
        <v>0.27072424501036435</v>
      </c>
      <c r="F149" s="13">
        <f t="shared" si="2"/>
        <v>68.821002874522591</v>
      </c>
      <c r="G149" s="70"/>
      <c r="H149" s="70"/>
    </row>
    <row r="150" spans="1:8" x14ac:dyDescent="0.2">
      <c r="A150" s="20">
        <v>145</v>
      </c>
      <c r="B150" s="71">
        <f>('12 Data'!B149*'12 Data'!$I$9)*($D$3/'12 Data'!$C$2)*(('12 Data'!$I$8/12.25)^3)*FWT!$K$169</f>
        <v>864</v>
      </c>
      <c r="C150" s="11">
        <f>'12 Data'!C149*(($D$3/'12 Data'!$C$2)^2)*(('12 Data'!$I$8/12.25)^2)*(FWT!$J$14/0.075)-(((((FWT!$B$12/FWT!$K$169)/((FWT!$C$14*FWT!$E$14)/144))/550)^2)*0.15)</f>
        <v>1.3787598492918907</v>
      </c>
      <c r="D150" s="17">
        <f>E150*FWT!$K$169</f>
        <v>0.27146767729527582</v>
      </c>
      <c r="E150" s="17">
        <f>('12 Data'!D149*'12 Data'!$I$9)*(($D$3/'12 Data'!$C$2)^3)*(('12 Data'!$I$8/12.25)^5)*(FWT!$J$14/0.075)</f>
        <v>0.27146767729527582</v>
      </c>
      <c r="F150" s="13">
        <f t="shared" si="2"/>
        <v>68.982159351154124</v>
      </c>
      <c r="G150" s="70"/>
      <c r="H150" s="70"/>
    </row>
    <row r="151" spans="1:8" x14ac:dyDescent="0.2">
      <c r="A151" s="20">
        <v>146</v>
      </c>
      <c r="B151" s="71">
        <f>('12 Data'!B150*'12 Data'!$I$9)*($D$3/'12 Data'!$C$2)*(('12 Data'!$I$8/12.25)^3)*FWT!$K$169</f>
        <v>870</v>
      </c>
      <c r="C151" s="11">
        <f>'12 Data'!C150*(($D$3/'12 Data'!$C$2)^2)*(('12 Data'!$I$8/12.25)^2)*(FWT!$J$14/0.075)-(((((FWT!$B$12/FWT!$K$169)/((FWT!$C$14*FWT!$E$14)/144))/550)^2)*0.15)</f>
        <v>1.3760571598763338</v>
      </c>
      <c r="D151" s="17">
        <f>E151*FWT!$K$169</f>
        <v>0.27219366327567673</v>
      </c>
      <c r="E151" s="17">
        <f>('12 Data'!D150*'12 Data'!$I$9)*(($D$3/'12 Data'!$C$2)^3)*(('12 Data'!$I$8/12.25)^5)*(FWT!$J$14/0.075)</f>
        <v>0.27219366327567673</v>
      </c>
      <c r="F151" s="13">
        <f t="shared" si="2"/>
        <v>69.140140570694925</v>
      </c>
      <c r="G151" s="70"/>
      <c r="H151" s="70"/>
    </row>
    <row r="152" spans="1:8" x14ac:dyDescent="0.2">
      <c r="A152" s="20">
        <v>147</v>
      </c>
      <c r="B152" s="71">
        <f>('12 Data'!B151*'12 Data'!$I$9)*($D$3/'12 Data'!$C$2)*(('12 Data'!$I$8/12.25)^3)*FWT!$K$169</f>
        <v>876</v>
      </c>
      <c r="C152" s="11">
        <f>'12 Data'!C151*(($D$3/'12 Data'!$C$2)^2)*(('12 Data'!$I$8/12.25)^2)*(FWT!$J$14/0.075)-(((((FWT!$B$12/FWT!$K$169)/((FWT!$C$14*FWT!$E$14)/144))/550)^2)*0.15)</f>
        <v>1.3732555608712387</v>
      </c>
      <c r="D152" s="17">
        <f>E152*FWT!$K$169</f>
        <v>0.27290189364069395</v>
      </c>
      <c r="E152" s="17">
        <f>('12 Data'!D151*'12 Data'!$I$9)*(($D$3/'12 Data'!$C$2)^3)*(('12 Data'!$I$8/12.25)^5)*(FWT!$J$14/0.075)</f>
        <v>0.27290189364069395</v>
      </c>
      <c r="F152" s="13">
        <f t="shared" si="2"/>
        <v>69.29493073470158</v>
      </c>
      <c r="G152" s="70"/>
      <c r="H152" s="70"/>
    </row>
    <row r="153" spans="1:8" x14ac:dyDescent="0.2">
      <c r="A153" s="20">
        <v>148</v>
      </c>
      <c r="B153" s="71">
        <f>('12 Data'!B152*'12 Data'!$I$9)*($D$3/'12 Data'!$C$2)*(('12 Data'!$I$8/12.25)^3)*FWT!$K$169</f>
        <v>882</v>
      </c>
      <c r="C153" s="11">
        <f>'12 Data'!C152*(($D$3/'12 Data'!$C$2)^2)*(('12 Data'!$I$8/12.25)^2)*(FWT!$J$14/0.075)-(((((FWT!$B$12/FWT!$K$169)/((FWT!$C$14*FWT!$E$14)/144))/550)^2)*0.15)</f>
        <v>1.3703541444838971</v>
      </c>
      <c r="D153" s="17">
        <f>E153*FWT!$K$169</f>
        <v>0.27359206419655857</v>
      </c>
      <c r="E153" s="17">
        <f>('12 Data'!D152*'12 Data'!$I$9)*(($D$3/'12 Data'!$C$2)^3)*(('12 Data'!$I$8/12.25)^5)*(FWT!$J$14/0.075)</f>
        <v>0.27359206419655857</v>
      </c>
      <c r="F153" s="13">
        <f t="shared" si="2"/>
        <v>69.446513674405068</v>
      </c>
      <c r="G153" s="70"/>
      <c r="H153" s="70"/>
    </row>
    <row r="154" spans="1:8" x14ac:dyDescent="0.2">
      <c r="A154" s="20">
        <v>149</v>
      </c>
      <c r="B154" s="71">
        <f>('12 Data'!B153*'12 Data'!$I$9)*($D$3/'12 Data'!$C$2)*(('12 Data'!$I$8/12.25)^3)*FWT!$K$169</f>
        <v>888</v>
      </c>
      <c r="C154" s="11">
        <f>'12 Data'!C153*(($D$3/'12 Data'!$C$2)^2)*(('12 Data'!$I$8/12.25)^2)*(FWT!$J$14/0.075)-(((((FWT!$B$12/FWT!$K$169)/((FWT!$C$14*FWT!$E$14)/144))/550)^2)*0.15)</f>
        <v>1.3673520548199485</v>
      </c>
      <c r="D154" s="17">
        <f>E154*FWT!$K$169</f>
        <v>0.27426387603062602</v>
      </c>
      <c r="E154" s="17">
        <f>('12 Data'!D153*'12 Data'!$I$9)*(($D$3/'12 Data'!$C$2)^3)*(('12 Data'!$I$8/12.25)^5)*(FWT!$J$14/0.075)</f>
        <v>0.27426387603062602</v>
      </c>
      <c r="F154" s="13">
        <f t="shared" si="2"/>
        <v>69.594872850991081</v>
      </c>
      <c r="G154" s="70"/>
      <c r="H154" s="70"/>
    </row>
    <row r="155" spans="1:8" x14ac:dyDescent="0.2">
      <c r="A155" s="20">
        <v>150</v>
      </c>
      <c r="B155" s="71">
        <f>('12 Data'!B154*'12 Data'!$I$9)*($D$3/'12 Data'!$C$2)*(('12 Data'!$I$8/12.25)^3)*FWT!$K$169</f>
        <v>894</v>
      </c>
      <c r="C155" s="11">
        <f>'12 Data'!C154*(($D$3/'12 Data'!$C$2)^2)*(('12 Data'!$I$8/12.25)^2)*(FWT!$J$14/0.075)-(((((FWT!$B$12/FWT!$K$169)/((FWT!$C$14*FWT!$E$14)/144))/550)^2)*0.15)</f>
        <v>1.3642484880122916</v>
      </c>
      <c r="D155" s="17">
        <f>E155*FWT!$K$169</f>
        <v>0.27491703567220155</v>
      </c>
      <c r="E155" s="17">
        <f>('12 Data'!D154*'12 Data'!$I$9)*(($D$3/'12 Data'!$C$2)^3)*(('12 Data'!$I$8/12.25)^5)*(FWT!$J$14/0.075)</f>
        <v>0.27491703567220155</v>
      </c>
      <c r="F155" s="13">
        <f t="shared" si="2"/>
        <v>69.739991354589037</v>
      </c>
      <c r="G155" s="70"/>
      <c r="H155" s="70"/>
    </row>
    <row r="156" spans="1:8" x14ac:dyDescent="0.2">
      <c r="A156" s="20">
        <v>151</v>
      </c>
      <c r="B156" s="71">
        <f>('12 Data'!B155*'12 Data'!$I$9)*($D$3/'12 Data'!$C$2)*(('12 Data'!$I$8/12.25)^3)*FWT!$K$169</f>
        <v>900</v>
      </c>
      <c r="C156" s="11">
        <f>'12 Data'!C155*(($D$3/'12 Data'!$C$2)^2)*(('12 Data'!$I$8/12.25)^2)*(FWT!$J$14/0.075)-(((((FWT!$B$12/FWT!$K$169)/((FWT!$C$14*FWT!$E$14)/144))/550)^2)*0.15)</f>
        <v>1.3610426923089514</v>
      </c>
      <c r="D156" s="17">
        <f>E156*FWT!$K$169</f>
        <v>0.27555125525017371</v>
      </c>
      <c r="E156" s="17">
        <f>('12 Data'!D155*'12 Data'!$I$9)*(($D$3/'12 Data'!$C$2)^3)*(('12 Data'!$I$8/12.25)^5)*(FWT!$J$14/0.075)</f>
        <v>0.27555125525017371</v>
      </c>
      <c r="F156" s="13">
        <f t="shared" si="2"/>
        <v>69.881851901942667</v>
      </c>
      <c r="G156" s="70"/>
      <c r="H156" s="70"/>
    </row>
    <row r="157" spans="1:8" x14ac:dyDescent="0.2">
      <c r="A157" s="20">
        <v>152</v>
      </c>
      <c r="B157" s="71">
        <f>('12 Data'!B156*'12 Data'!$I$9)*($D$3/'12 Data'!$C$2)*(('12 Data'!$I$8/12.25)^3)*FWT!$K$169</f>
        <v>906</v>
      </c>
      <c r="C157" s="11">
        <f>'12 Data'!C156*(($D$3/'12 Data'!$C$2)^2)*(('12 Data'!$I$8/12.25)^2)*(FWT!$J$14/0.075)-(((((FWT!$B$12/FWT!$K$169)/((FWT!$C$14*FWT!$E$14)/144))/550)^2)*0.15)</f>
        <v>1.3577339681198464</v>
      </c>
      <c r="D157" s="17">
        <f>E157*FWT!$K$169</f>
        <v>0.27616625264745542</v>
      </c>
      <c r="E157" s="17">
        <f>('12 Data'!D156*'12 Data'!$I$9)*(($D$3/'12 Data'!$C$2)^3)*(('12 Data'!$I$8/12.25)^5)*(FWT!$J$14/0.075)</f>
        <v>0.27616625264745542</v>
      </c>
      <c r="F157" s="13">
        <f t="shared" si="2"/>
        <v>70.020436832729075</v>
      </c>
      <c r="G157" s="70"/>
      <c r="H157" s="70"/>
    </row>
    <row r="158" spans="1:8" x14ac:dyDescent="0.2">
      <c r="A158" s="20">
        <v>153</v>
      </c>
      <c r="B158" s="71">
        <f>('12 Data'!B157*'12 Data'!$I$9)*($D$3/'12 Data'!$C$2)*(('12 Data'!$I$8/12.25)^3)*FWT!$K$169</f>
        <v>912</v>
      </c>
      <c r="C158" s="11">
        <f>'12 Data'!C157*(($D$3/'12 Data'!$C$2)^2)*(('12 Data'!$I$8/12.25)^2)*(FWT!$J$14/0.075)-(((((FWT!$B$12/FWT!$K$169)/((FWT!$C$14*FWT!$E$14)/144))/550)^2)*0.15)</f>
        <v>1.3543216680225239</v>
      </c>
      <c r="D158" s="17">
        <f>E158*FWT!$K$169</f>
        <v>0.27676175165223149</v>
      </c>
      <c r="E158" s="17">
        <f>('12 Data'!D157*'12 Data'!$I$9)*(($D$3/'12 Data'!$C$2)^3)*(('12 Data'!$I$8/12.25)^5)*(FWT!$J$14/0.075)</f>
        <v>0.27676175165223149</v>
      </c>
      <c r="F158" s="13">
        <f t="shared" si="2"/>
        <v>70.155728104497584</v>
      </c>
      <c r="G158" s="70"/>
      <c r="H158" s="70"/>
    </row>
    <row r="159" spans="1:8" x14ac:dyDescent="0.2">
      <c r="A159" s="20">
        <v>154</v>
      </c>
      <c r="B159" s="71">
        <f>('12 Data'!B158*'12 Data'!$I$9)*($D$3/'12 Data'!$C$2)*(('12 Data'!$I$8/12.25)^3)*FWT!$K$169</f>
        <v>918</v>
      </c>
      <c r="C159" s="11">
        <f>'12 Data'!C158*(($D$3/'12 Data'!$C$2)^2)*(('12 Data'!$I$8/12.25)^2)*(FWT!$J$14/0.075)-(((((FWT!$B$12/FWT!$K$169)/((FWT!$C$14*FWT!$E$14)/144))/550)^2)*0.15)</f>
        <v>1.3508051967267976</v>
      </c>
      <c r="D159" s="17">
        <f>E159*FWT!$K$169</f>
        <v>0.27733748210601344</v>
      </c>
      <c r="E159" s="17">
        <f>('12 Data'!D158*'12 Data'!$I$9)*(($D$3/'12 Data'!$C$2)^3)*(('12 Data'!$I$8/12.25)^5)*(FWT!$J$14/0.075)</f>
        <v>0.27733748210601344</v>
      </c>
      <c r="F159" s="13">
        <f t="shared" si="2"/>
        <v>70.287707286190411</v>
      </c>
      <c r="G159" s="70"/>
      <c r="H159" s="70"/>
    </row>
    <row r="160" spans="1:8" x14ac:dyDescent="0.2">
      <c r="A160" s="20">
        <v>155</v>
      </c>
      <c r="B160" s="71">
        <f>('12 Data'!B159*'12 Data'!$I$9)*($D$3/'12 Data'!$C$2)*(('12 Data'!$I$8/12.25)^3)*FWT!$K$169</f>
        <v>924</v>
      </c>
      <c r="C160" s="11">
        <f>'12 Data'!C159*(($D$3/'12 Data'!$C$2)^2)*(('12 Data'!$I$8/12.25)^2)*(FWT!$J$14/0.075)-(((((FWT!$B$12/FWT!$K$169)/((FWT!$C$14*FWT!$E$14)/144))/550)^2)*0.15)</f>
        <v>1.3471840109983473</v>
      </c>
      <c r="D160" s="17">
        <f>E160*FWT!$K$169</f>
        <v>0.27789318004850083</v>
      </c>
      <c r="E160" s="17">
        <f>('12 Data'!D159*'12 Data'!$I$9)*(($D$3/'12 Data'!$C$2)^3)*(('12 Data'!$I$8/12.25)^5)*(FWT!$J$14/0.075)</f>
        <v>0.27789318004850083</v>
      </c>
      <c r="F160" s="13">
        <f t="shared" si="2"/>
        <v>70.416355550211136</v>
      </c>
      <c r="G160" s="70"/>
      <c r="H160" s="70"/>
    </row>
    <row r="161" spans="1:8" x14ac:dyDescent="0.2">
      <c r="A161" s="20">
        <v>156</v>
      </c>
      <c r="B161" s="71">
        <f>('12 Data'!B160*'12 Data'!$I$9)*($D$3/'12 Data'!$C$2)*(('12 Data'!$I$8/12.25)^3)*FWT!$K$169</f>
        <v>930</v>
      </c>
      <c r="C161" s="11">
        <f>'12 Data'!C160*(($D$3/'12 Data'!$C$2)^2)*(('12 Data'!$I$8/12.25)^2)*(FWT!$J$14/0.075)-(((((FWT!$B$12/FWT!$K$169)/((FWT!$C$14*FWT!$E$14)/144))/550)^2)*0.15)</f>
        <v>1.3434576195412218</v>
      </c>
      <c r="D161" s="17">
        <f>E161*FWT!$K$169</f>
        <v>0.27842858785925179</v>
      </c>
      <c r="E161" s="17">
        <f>('12 Data'!D160*'12 Data'!$I$9)*(($D$3/'12 Data'!$C$2)^3)*(('12 Data'!$I$8/12.25)^5)*(FWT!$J$14/0.075)</f>
        <v>0.27842858785925179</v>
      </c>
      <c r="F161" s="13">
        <f t="shared" si="2"/>
        <v>70.541653662997632</v>
      </c>
      <c r="G161" s="70"/>
      <c r="H161" s="70"/>
    </row>
    <row r="162" spans="1:8" x14ac:dyDescent="0.2">
      <c r="A162" s="20">
        <v>157</v>
      </c>
      <c r="B162" s="71">
        <f>('12 Data'!B161*'12 Data'!$I$9)*($D$3/'12 Data'!$C$2)*(('12 Data'!$I$8/12.25)^3)*FWT!$K$169</f>
        <v>936</v>
      </c>
      <c r="C162" s="11">
        <f>'12 Data'!C161*(($D$3/'12 Data'!$C$2)^2)*(('12 Data'!$I$8/12.25)^2)*(FWT!$J$14/0.075)-(((((FWT!$B$12/FWT!$K$169)/((FWT!$C$14*FWT!$E$14)/144))/550)^2)*0.15)</f>
        <v>1.3396255828393095</v>
      </c>
      <c r="D162" s="17">
        <f>E162*FWT!$K$169</f>
        <v>0.27894345439615759</v>
      </c>
      <c r="E162" s="17">
        <f>('12 Data'!D161*'12 Data'!$I$9)*(($D$3/'12 Data'!$C$2)^3)*(('12 Data'!$I$8/12.25)^5)*(FWT!$J$14/0.075)</f>
        <v>0.27894345439615759</v>
      </c>
      <c r="F162" s="13">
        <f t="shared" si="2"/>
        <v>70.66358197406224</v>
      </c>
      <c r="G162" s="70"/>
      <c r="H162" s="70"/>
    </row>
    <row r="163" spans="1:8" x14ac:dyDescent="0.2">
      <c r="A163" s="20">
        <v>158</v>
      </c>
      <c r="B163" s="71">
        <f>('12 Data'!B162*'12 Data'!$I$9)*($D$3/'12 Data'!$C$2)*(('12 Data'!$I$8/12.25)^3)*FWT!$K$169</f>
        <v>942</v>
      </c>
      <c r="C163" s="11">
        <f>'12 Data'!C162*(($D$3/'12 Data'!$C$2)^2)*(('12 Data'!$I$8/12.25)^2)*(FWT!$J$14/0.075)-(((((FWT!$B$12/FWT!$K$169)/((FWT!$C$14*FWT!$E$14)/144))/550)^2)*0.15)</f>
        <v>1.3356875129567067</v>
      </c>
      <c r="D163" s="17">
        <f>E163*FWT!$K$169</f>
        <v>0.27943753513072667</v>
      </c>
      <c r="E163" s="17">
        <f>('12 Data'!D162*'12 Data'!$I$9)*(($D$3/'12 Data'!$C$2)^3)*(('12 Data'!$I$8/12.25)^5)*(FWT!$J$14/0.075)</f>
        <v>0.27943753513072667</v>
      </c>
      <c r="F163" s="13">
        <f t="shared" si="2"/>
        <v>70.782120403448701</v>
      </c>
      <c r="G163" s="70"/>
      <c r="H163" s="70"/>
    </row>
    <row r="164" spans="1:8" x14ac:dyDescent="0.2">
      <c r="A164" s="20">
        <v>159</v>
      </c>
      <c r="B164" s="71">
        <f>('12 Data'!B163*'12 Data'!$I$9)*($D$3/'12 Data'!$C$2)*(('12 Data'!$I$8/12.25)^3)*FWT!$K$169</f>
        <v>948</v>
      </c>
      <c r="C164" s="11">
        <f>'12 Data'!C163*(($D$3/'12 Data'!$C$2)^2)*(('12 Data'!$I$8/12.25)^2)*(FWT!$J$14/0.075)-(((((FWT!$B$12/FWT!$K$169)/((FWT!$C$14*FWT!$E$14)/144))/550)^2)*0.15)</f>
        <v>1.3316430732970375</v>
      </c>
      <c r="D164" s="17">
        <f>E164*FWT!$K$169</f>
        <v>0.27991059228017656</v>
      </c>
      <c r="E164" s="17">
        <f>('12 Data'!D163*'12 Data'!$I$9)*(($D$3/'12 Data'!$C$2)^3)*(('12 Data'!$I$8/12.25)^5)*(FWT!$J$14/0.075)</f>
        <v>0.27991059228017656</v>
      </c>
      <c r="F164" s="13">
        <f t="shared" si="2"/>
        <v>70.897248427561294</v>
      </c>
      <c r="G164" s="70"/>
      <c r="H164" s="70"/>
    </row>
    <row r="165" spans="1:8" x14ac:dyDescent="0.2">
      <c r="A165" s="20">
        <v>160</v>
      </c>
      <c r="B165" s="71">
        <f>('12 Data'!B164*'12 Data'!$I$9)*($D$3/'12 Data'!$C$2)*(('12 Data'!$I$8/12.25)^3)*FWT!$K$169</f>
        <v>954</v>
      </c>
      <c r="C165" s="11">
        <f>'12 Data'!C164*(($D$3/'12 Data'!$C$2)^2)*(('12 Data'!$I$8/12.25)^2)*(FWT!$J$14/0.075)-(((((FWT!$B$12/FWT!$K$169)/((FWT!$C$14*FWT!$E$14)/144))/550)^2)*0.15)</f>
        <v>1.3274919783217214</v>
      </c>
      <c r="D165" s="17">
        <f>E165*FWT!$K$169</f>
        <v>0.2803623949363292</v>
      </c>
      <c r="E165" s="17">
        <f>('12 Data'!D164*'12 Data'!$I$9)*(($D$3/'12 Data'!$C$2)^3)*(('12 Data'!$I$8/12.25)^5)*(FWT!$J$14/0.075)</f>
        <v>0.2803623949363292</v>
      </c>
      <c r="F165" s="13">
        <f t="shared" si="2"/>
        <v>71.008945063315849</v>
      </c>
      <c r="G165" s="70"/>
      <c r="H165" s="70"/>
    </row>
    <row r="166" spans="1:8" x14ac:dyDescent="0.2">
      <c r="A166" s="20">
        <v>161</v>
      </c>
      <c r="B166" s="71">
        <f>('12 Data'!B165*'12 Data'!$I$9)*($D$3/'12 Data'!$C$2)*(('12 Data'!$I$8/12.25)^3)*FWT!$K$169</f>
        <v>960</v>
      </c>
      <c r="C166" s="11">
        <f>'12 Data'!C165*(($D$3/'12 Data'!$C$2)^2)*(('12 Data'!$I$8/12.25)^2)*(FWT!$J$14/0.075)-(((((FWT!$B$12/FWT!$K$169)/((FWT!$C$14*FWT!$E$14)/144))/550)^2)*0.15)</f>
        <v>1.3232339932271393</v>
      </c>
      <c r="D166" s="17">
        <f>E166*FWT!$K$169</f>
        <v>0.28079271919131765</v>
      </c>
      <c r="E166" s="17">
        <f>('12 Data'!D165*'12 Data'!$I$9)*(($D$3/'12 Data'!$C$2)^3)*(('12 Data'!$I$8/12.25)^5)*(FWT!$J$14/0.075)</f>
        <v>0.28079271919131765</v>
      </c>
      <c r="F166" s="13">
        <f t="shared" si="2"/>
        <v>71.117188850553603</v>
      </c>
      <c r="G166" s="70"/>
      <c r="H166" s="70"/>
    </row>
    <row r="167" spans="1:8" x14ac:dyDescent="0.2">
      <c r="A167" s="20">
        <v>162</v>
      </c>
      <c r="B167" s="71">
        <f>('12 Data'!B166*'12 Data'!$I$9)*($D$3/'12 Data'!$C$2)*(('12 Data'!$I$8/12.25)^3)*FWT!$K$169</f>
        <v>966</v>
      </c>
      <c r="C167" s="11">
        <f>'12 Data'!C166*(($D$3/'12 Data'!$C$2)^2)*(('12 Data'!$I$8/12.25)^2)*(FWT!$J$14/0.075)-(((((FWT!$B$12/FWT!$K$169)/((FWT!$C$14*FWT!$E$14)/144))/550)^2)*0.15)</f>
        <v>1.3188689335807646</v>
      </c>
      <c r="D167" s="17">
        <f>E167*FWT!$K$169</f>
        <v>0.28120134826009602</v>
      </c>
      <c r="E167" s="17">
        <f>('12 Data'!D166*'12 Data'!$I$9)*(($D$3/'12 Data'!$C$2)^3)*(('12 Data'!$I$8/12.25)^5)*(FWT!$J$14/0.075)</f>
        <v>0.28120134826009602</v>
      </c>
      <c r="F167" s="13">
        <f t="shared" si="2"/>
        <v>71.221957832665964</v>
      </c>
      <c r="G167" s="70"/>
      <c r="H167" s="70"/>
    </row>
    <row r="168" spans="1:8" x14ac:dyDescent="0.2">
      <c r="A168" s="20">
        <v>163</v>
      </c>
      <c r="B168" s="71">
        <f>('12 Data'!B167*'12 Data'!$I$9)*($D$3/'12 Data'!$C$2)*(('12 Data'!$I$8/12.25)^3)*FWT!$K$169</f>
        <v>972</v>
      </c>
      <c r="C168" s="11">
        <f>'12 Data'!C167*(($D$3/'12 Data'!$C$2)^2)*(('12 Data'!$I$8/12.25)^2)*(FWT!$J$14/0.075)-(((((FWT!$B$12/FWT!$K$169)/((FWT!$C$14*FWT!$E$14)/144))/550)^2)*0.15)</f>
        <v>1.3143966649162009</v>
      </c>
      <c r="D168" s="17">
        <f>E168*FWT!$K$169</f>
        <v>0.28158807259976104</v>
      </c>
      <c r="E168" s="17">
        <f>('12 Data'!D167*'12 Data'!$I$9)*(($D$3/'12 Data'!$C$2)^3)*(('12 Data'!$I$8/12.25)^5)*(FWT!$J$14/0.075)</f>
        <v>0.28158807259976104</v>
      </c>
      <c r="F168" s="13">
        <f t="shared" si="2"/>
        <v>71.323229535362813</v>
      </c>
      <c r="G168" s="70"/>
      <c r="H168" s="70"/>
    </row>
    <row r="169" spans="1:8" x14ac:dyDescent="0.2">
      <c r="A169" s="20">
        <v>164</v>
      </c>
      <c r="B169" s="71">
        <f>('12 Data'!B168*'12 Data'!$I$9)*($D$3/'12 Data'!$C$2)*(('12 Data'!$I$8/12.25)^3)*FWT!$K$169</f>
        <v>978</v>
      </c>
      <c r="C169" s="11">
        <f>'12 Data'!C168*(($D$3/'12 Data'!$C$2)^2)*(('12 Data'!$I$8/12.25)^2)*(FWT!$J$14/0.075)-(((((FWT!$B$12/FWT!$K$169)/((FWT!$C$14*FWT!$E$14)/144))/550)^2)*0.15)</f>
        <v>1.3098171022871856</v>
      </c>
      <c r="D169" s="17">
        <f>E169*FWT!$K$169</f>
        <v>0.28195269002567586</v>
      </c>
      <c r="E169" s="17">
        <f>('12 Data'!D168*'12 Data'!$I$9)*(($D$3/'12 Data'!$C$2)^3)*(('12 Data'!$I$8/12.25)^5)*(FWT!$J$14/0.075)</f>
        <v>0.28195269002567586</v>
      </c>
      <c r="F169" s="13">
        <f t="shared" si="2"/>
        <v>71.420980943525535</v>
      </c>
      <c r="G169" s="70"/>
      <c r="H169" s="70"/>
    </row>
    <row r="170" spans="1:8" x14ac:dyDescent="0.2">
      <c r="A170" s="20">
        <v>165</v>
      </c>
      <c r="B170" s="71">
        <f>('12 Data'!B169*'12 Data'!$I$9)*($D$3/'12 Data'!$C$2)*(('12 Data'!$I$8/12.25)^3)*FWT!$K$169</f>
        <v>984</v>
      </c>
      <c r="C170" s="11">
        <f>'12 Data'!C169*(($D$3/'12 Data'!$C$2)^2)*(('12 Data'!$I$8/12.25)^2)*(FWT!$J$14/0.075)-(((((FWT!$B$12/FWT!$K$169)/((FWT!$C$14*FWT!$E$14)/144))/550)^2)*0.15)</f>
        <v>1.3051302097804891</v>
      </c>
      <c r="D170" s="17">
        <f>E170*FWT!$K$169</f>
        <v>0.28229500582440537</v>
      </c>
      <c r="E170" s="17">
        <f>('12 Data'!D169*'12 Data'!$I$9)*(($D$3/'12 Data'!$C$2)^3)*(('12 Data'!$I$8/12.25)^5)*(FWT!$J$14/0.075)</f>
        <v>0.28229500582440537</v>
      </c>
      <c r="F170" s="13">
        <f t="shared" si="2"/>
        <v>71.515188476068843</v>
      </c>
      <c r="G170" s="70"/>
      <c r="H170" s="70"/>
    </row>
    <row r="171" spans="1:8" x14ac:dyDescent="0.2">
      <c r="A171" s="20">
        <v>166</v>
      </c>
      <c r="B171" s="71">
        <f>('12 Data'!B170*'12 Data'!$I$9)*($D$3/'12 Data'!$C$2)*(('12 Data'!$I$8/12.25)^3)*FWT!$K$169</f>
        <v>990</v>
      </c>
      <c r="C171" s="11">
        <f>'12 Data'!C170*(($D$3/'12 Data'!$C$2)^2)*(('12 Data'!$I$8/12.25)^2)*(FWT!$J$14/0.075)-(((((FWT!$B$12/FWT!$K$169)/((FWT!$C$14*FWT!$E$14)/144))/550)^2)*0.15)</f>
        <v>1.3003359999877784</v>
      </c>
      <c r="D171" s="17">
        <f>E171*FWT!$K$169</f>
        <v>0.28261483286345501</v>
      </c>
      <c r="E171" s="17">
        <f>('12 Data'!D170*'12 Data'!$I$9)*(($D$3/'12 Data'!$C$2)^3)*(('12 Data'!$I$8/12.25)^5)*(FWT!$J$14/0.075)</f>
        <v>0.28261483286345501</v>
      </c>
      <c r="F171" s="13">
        <f t="shared" si="2"/>
        <v>71.605827958744172</v>
      </c>
      <c r="G171" s="70"/>
      <c r="H171" s="70"/>
    </row>
    <row r="172" spans="1:8" x14ac:dyDescent="0.2">
      <c r="A172" s="20">
        <v>167</v>
      </c>
      <c r="B172" s="71">
        <f>('12 Data'!B171*'12 Data'!$I$9)*($D$3/'12 Data'!$C$2)*(('12 Data'!$I$8/12.25)^3)*FWT!$K$169</f>
        <v>996</v>
      </c>
      <c r="C172" s="11">
        <f>'12 Data'!C171*(($D$3/'12 Data'!$C$2)^2)*(('12 Data'!$I$8/12.25)^2)*(FWT!$J$14/0.075)-(((((FWT!$B$12/FWT!$K$169)/((FWT!$C$14*FWT!$E$14)/144))/550)^2)*0.15)</f>
        <v>1.2954345334363975</v>
      </c>
      <c r="D172" s="17">
        <f>E172*FWT!$K$169</f>
        <v>0.28291199169782</v>
      </c>
      <c r="E172" s="17">
        <f>('12 Data'!D171*'12 Data'!$I$9)*(($D$3/'12 Data'!$C$2)^3)*(('12 Data'!$I$8/12.25)^5)*(FWT!$J$14/0.075)</f>
        <v>0.28291199169782</v>
      </c>
      <c r="F172" s="13">
        <f t="shared" si="2"/>
        <v>71.692874594802745</v>
      </c>
      <c r="G172" s="70"/>
      <c r="H172" s="70"/>
    </row>
    <row r="173" spans="1:8" x14ac:dyDescent="0.2">
      <c r="A173" s="20">
        <v>168</v>
      </c>
      <c r="B173" s="71">
        <f>('12 Data'!B172*'12 Data'!$I$9)*($D$3/'12 Data'!$C$2)*(('12 Data'!$I$8/12.25)^3)*FWT!$K$169</f>
        <v>1002</v>
      </c>
      <c r="C173" s="11">
        <f>'12 Data'!C172*(($D$3/'12 Data'!$C$2)^2)*(('12 Data'!$I$8/12.25)^2)*(FWT!$J$14/0.075)-(((((FWT!$B$12/FWT!$K$169)/((FWT!$C$14*FWT!$E$14)/144))/550)^2)*0.15)</f>
        <v>1.290425917979084</v>
      </c>
      <c r="D173" s="17">
        <f>E173*FWT!$K$169</f>
        <v>0.28318631067333871</v>
      </c>
      <c r="E173" s="17">
        <f>('12 Data'!D172*'12 Data'!$I$9)*(($D$3/'12 Data'!$C$2)^3)*(('12 Data'!$I$8/12.25)^5)*(FWT!$J$14/0.075)</f>
        <v>0.28318631067333871</v>
      </c>
      <c r="F173" s="13">
        <f t="shared" si="2"/>
        <v>71.776302933438771</v>
      </c>
      <c r="G173" s="70"/>
      <c r="H173" s="70"/>
    </row>
    <row r="174" spans="1:8" x14ac:dyDescent="0.2">
      <c r="A174" s="20">
        <v>169</v>
      </c>
      <c r="B174" s="71">
        <f>('12 Data'!B173*'12 Data'!$I$9)*($D$3/'12 Data'!$C$2)*(('12 Data'!$I$8/12.25)^3)*FWT!$K$169</f>
        <v>1008</v>
      </c>
      <c r="C174" s="11">
        <f>'12 Data'!C173*(($D$3/'12 Data'!$C$2)^2)*(('12 Data'!$I$8/12.25)^2)*(FWT!$J$14/0.075)-(((((FWT!$B$12/FWT!$K$169)/((FWT!$C$14*FWT!$E$14)/144))/550)^2)*0.15)</f>
        <v>1.2853103081426167</v>
      </c>
      <c r="D174" s="17">
        <f>E174*FWT!$K$169</f>
        <v>0.28343762602685479</v>
      </c>
      <c r="E174" s="17">
        <f>('12 Data'!D173*'12 Data'!$I$9)*(($D$3/'12 Data'!$C$2)^3)*(('12 Data'!$I$8/12.25)^5)*(FWT!$J$14/0.075)</f>
        <v>0.28343762602685479</v>
      </c>
      <c r="F174" s="13">
        <f t="shared" si="2"/>
        <v>71.85608683592443</v>
      </c>
      <c r="G174" s="70"/>
      <c r="H174" s="70"/>
    </row>
    <row r="175" spans="1:8" x14ac:dyDescent="0.2">
      <c r="A175" s="20">
        <v>170</v>
      </c>
      <c r="B175" s="71">
        <f>('12 Data'!B174*'12 Data'!$I$9)*($D$3/'12 Data'!$C$2)*(('12 Data'!$I$8/12.25)^3)*FWT!$K$169</f>
        <v>1014</v>
      </c>
      <c r="C175" s="11">
        <f>'12 Data'!C174*(($D$3/'12 Data'!$C$2)^2)*(('12 Data'!$I$8/12.25)^2)*(FWT!$J$14/0.075)-(((((FWT!$B$12/FWT!$K$169)/((FWT!$C$14*FWT!$E$14)/144))/550)^2)*0.15)</f>
        <v>1.2800879044354136</v>
      </c>
      <c r="D175" s="17">
        <f>E175*FWT!$K$169</f>
        <v>0.2836657819831872</v>
      </c>
      <c r="E175" s="17">
        <f>('12 Data'!D174*'12 Data'!$I$9)*(($D$3/'12 Data'!$C$2)^3)*(('12 Data'!$I$8/12.25)^5)*(FWT!$J$14/0.075)</f>
        <v>0.2836657819831872</v>
      </c>
      <c r="F175" s="13">
        <f t="shared" si="2"/>
        <v>71.932199439346661</v>
      </c>
      <c r="G175" s="70"/>
      <c r="H175" s="70"/>
    </row>
    <row r="176" spans="1:8" x14ac:dyDescent="0.2">
      <c r="A176" s="20">
        <v>171</v>
      </c>
      <c r="B176" s="71">
        <f>('12 Data'!B175*'12 Data'!$I$9)*($D$3/'12 Data'!$C$2)*(('12 Data'!$I$8/12.25)^3)*FWT!$K$169</f>
        <v>1020</v>
      </c>
      <c r="C176" s="11">
        <f>'12 Data'!C175*(($D$3/'12 Data'!$C$2)^2)*(('12 Data'!$I$8/12.25)^2)*(FWT!$J$14/0.075)-(((((FWT!$B$12/FWT!$K$169)/((FWT!$C$14*FWT!$E$14)/144))/550)^2)*0.15)</f>
        <v>1.2747589526140322</v>
      </c>
      <c r="D176" s="17">
        <f>E176*FWT!$K$169</f>
        <v>0.28387063084890557</v>
      </c>
      <c r="E176" s="17">
        <f>('12 Data'!D175*'12 Data'!$I$9)*(($D$3/'12 Data'!$C$2)^3)*(('12 Data'!$I$8/12.25)^5)*(FWT!$J$14/0.075)</f>
        <v>0.28387063084890557</v>
      </c>
      <c r="F176" s="13">
        <f t="shared" si="2"/>
        <v>72.00461311784639</v>
      </c>
      <c r="G176" s="70"/>
      <c r="H176" s="70"/>
    </row>
    <row r="177" spans="1:8" x14ac:dyDescent="0.2">
      <c r="A177" s="20">
        <v>172</v>
      </c>
      <c r="B177" s="71">
        <f>('12 Data'!B176*'12 Data'!$I$9)*($D$3/'12 Data'!$C$2)*(('12 Data'!$I$8/12.25)^3)*FWT!$K$169</f>
        <v>1026</v>
      </c>
      <c r="C177" s="11">
        <f>'12 Data'!C176*(($D$3/'12 Data'!$C$2)^2)*(('12 Data'!$I$8/12.25)^2)*(FWT!$J$14/0.075)-(((((FWT!$B$12/FWT!$K$169)/((FWT!$C$14*FWT!$E$14)/144))/550)^2)*0.15)</f>
        <v>1.2693237429086286</v>
      </c>
      <c r="D177" s="17">
        <f>E177*FWT!$K$169</f>
        <v>0.28405203310291305</v>
      </c>
      <c r="E177" s="17">
        <f>('12 Data'!D176*'12 Data'!$I$9)*(($D$3/'12 Data'!$C$2)^3)*(('12 Data'!$I$8/12.25)^5)*(FWT!$J$14/0.075)</f>
        <v>0.28405203310291305</v>
      </c>
      <c r="F177" s="13">
        <f t="shared" si="2"/>
        <v>72.073299441261071</v>
      </c>
      <c r="G177" s="70"/>
      <c r="H177" s="70"/>
    </row>
    <row r="178" spans="1:8" x14ac:dyDescent="0.2">
      <c r="A178" s="20">
        <v>173</v>
      </c>
      <c r="B178" s="71">
        <f>('12 Data'!B177*'12 Data'!$I$9)*($D$3/'12 Data'!$C$2)*(('12 Data'!$I$8/12.25)^3)*FWT!$K$169</f>
        <v>1032</v>
      </c>
      <c r="C178" s="11">
        <f>'12 Data'!C177*(($D$3/'12 Data'!$C$2)^2)*(('12 Data'!$I$8/12.25)^2)*(FWT!$J$14/0.075)-(((((FWT!$B$12/FWT!$K$169)/((FWT!$C$14*FWT!$E$14)/144))/550)^2)*0.15)</f>
        <v>1.2637826092073425</v>
      </c>
      <c r="D178" s="17">
        <f>E178*FWT!$K$169</f>
        <v>0.28420985748383826</v>
      </c>
      <c r="E178" s="17">
        <f>('12 Data'!D177*'12 Data'!$I$9)*(($D$3/'12 Data'!$C$2)^3)*(('12 Data'!$I$8/12.25)^5)*(FWT!$J$14/0.075)</f>
        <v>0.28420985748383826</v>
      </c>
      <c r="F178" s="13">
        <f t="shared" si="2"/>
        <v>72.1382291310602</v>
      </c>
      <c r="G178" s="70"/>
      <c r="H178" s="70"/>
    </row>
    <row r="179" spans="1:8" x14ac:dyDescent="0.2">
      <c r="A179" s="20">
        <v>174</v>
      </c>
      <c r="B179" s="71">
        <f>('12 Data'!B178*'12 Data'!$I$9)*($D$3/'12 Data'!$C$2)*(('12 Data'!$I$8/12.25)^3)*FWT!$K$169</f>
        <v>1038</v>
      </c>
      <c r="C179" s="11">
        <f>'12 Data'!C178*(($D$3/'12 Data'!$C$2)^2)*(('12 Data'!$I$8/12.25)^2)*(FWT!$J$14/0.075)-(((((FWT!$B$12/FWT!$K$169)/((FWT!$C$14*FWT!$E$14)/144))/550)^2)*0.15)</f>
        <v>1.2581359281996143</v>
      </c>
      <c r="D179" s="17">
        <f>E179*FWT!$K$169</f>
        <v>0.28434398107423053</v>
      </c>
      <c r="E179" s="17">
        <f>('12 Data'!D178*'12 Data'!$I$9)*(($D$3/'12 Data'!$C$2)^3)*(('12 Data'!$I$8/12.25)^5)*(FWT!$J$14/0.075)</f>
        <v>0.28434398107423053</v>
      </c>
      <c r="F179" s="13">
        <f t="shared" si="2"/>
        <v>72.199372013462309</v>
      </c>
      <c r="G179" s="70"/>
      <c r="H179" s="70"/>
    </row>
    <row r="180" spans="1:8" x14ac:dyDescent="0.2">
      <c r="A180" s="20">
        <v>175</v>
      </c>
      <c r="B180" s="71">
        <f>('12 Data'!B179*'12 Data'!$I$9)*($D$3/'12 Data'!$C$2)*(('12 Data'!$I$8/12.25)^3)*FWT!$K$169</f>
        <v>1044</v>
      </c>
      <c r="C180" s="11">
        <f>'12 Data'!C179*(($D$3/'12 Data'!$C$2)^2)*(('12 Data'!$I$8/12.25)^2)*(FWT!$J$14/0.075)-(((((FWT!$B$12/FWT!$K$169)/((FWT!$C$14*FWT!$E$14)/144))/550)^2)*0.15)</f>
        <v>1.2523841184784308</v>
      </c>
      <c r="D180" s="17">
        <f>E180*FWT!$K$169</f>
        <v>0.28445428938156742</v>
      </c>
      <c r="E180" s="17">
        <f>('12 Data'!D179*'12 Data'!$I$9)*(($D$3/'12 Data'!$C$2)^3)*(('12 Data'!$I$8/12.25)^5)*(FWT!$J$14/0.075)</f>
        <v>0.28445428938156742</v>
      </c>
      <c r="F180" s="13">
        <f t="shared" si="2"/>
        <v>72.256696969611497</v>
      </c>
      <c r="G180" s="70"/>
      <c r="H180" s="70"/>
    </row>
    <row r="181" spans="1:8" x14ac:dyDescent="0.2">
      <c r="A181" s="20">
        <v>176</v>
      </c>
      <c r="B181" s="71">
        <f>('12 Data'!B180*'12 Data'!$I$9)*($D$3/'12 Data'!$C$2)*(('12 Data'!$I$8/12.25)^3)*FWT!$K$169</f>
        <v>1050</v>
      </c>
      <c r="C181" s="11">
        <f>'12 Data'!C180*(($D$3/'12 Data'!$C$2)^2)*(('12 Data'!$I$8/12.25)^2)*(FWT!$J$14/0.075)-(((((FWT!$B$12/FWT!$K$169)/((FWT!$C$14*FWT!$E$14)/144))/550)^2)*0.15)</f>
        <v>1.2465276396015124</v>
      </c>
      <c r="D181" s="17">
        <f>E181*FWT!$K$169</f>
        <v>0.2845406764160639</v>
      </c>
      <c r="E181" s="17">
        <f>('12 Data'!D180*'12 Data'!$I$9)*(($D$3/'12 Data'!$C$2)^3)*(('12 Data'!$I$8/12.25)^5)*(FWT!$J$14/0.075)</f>
        <v>0.2845406764160639</v>
      </c>
      <c r="F181" s="13">
        <f t="shared" si="2"/>
        <v>72.310171882690369</v>
      </c>
      <c r="G181" s="70"/>
      <c r="H181" s="70"/>
    </row>
    <row r="182" spans="1:8" x14ac:dyDescent="0.2">
      <c r="A182" s="20">
        <v>177</v>
      </c>
      <c r="B182" s="71">
        <f>('12 Data'!B181*'12 Data'!$I$9)*($D$3/'12 Data'!$C$2)*(('12 Data'!$I$8/12.25)^3)*FWT!$K$169</f>
        <v>1056</v>
      </c>
      <c r="C182" s="11">
        <f>'12 Data'!C181*(($D$3/'12 Data'!$C$2)^2)*(('12 Data'!$I$8/12.25)^2)*(FWT!$J$14/0.075)-(((((FWT!$B$12/FWT!$K$169)/((FWT!$C$14*FWT!$E$14)/144))/550)^2)*0.15)</f>
        <v>1.2405669911114363</v>
      </c>
      <c r="D182" s="17">
        <f>E182*FWT!$K$169</f>
        <v>0.28460304476529386</v>
      </c>
      <c r="E182" s="17">
        <f>('12 Data'!D181*'12 Data'!$I$9)*(($D$3/'12 Data'!$C$2)^3)*(('12 Data'!$I$8/12.25)^5)*(FWT!$J$14/0.075)</f>
        <v>0.28460304476529386</v>
      </c>
      <c r="F182" s="13">
        <f t="shared" si="2"/>
        <v>72.359763581834756</v>
      </c>
      <c r="G182" s="70"/>
      <c r="H182" s="70"/>
    </row>
    <row r="183" spans="1:8" x14ac:dyDescent="0.2">
      <c r="A183" s="20">
        <v>178</v>
      </c>
      <c r="B183" s="71">
        <f>('12 Data'!B182*'12 Data'!$I$9)*($D$3/'12 Data'!$C$2)*(('12 Data'!$I$8/12.25)^3)*FWT!$K$169</f>
        <v>1062</v>
      </c>
      <c r="C183" s="11">
        <f>'12 Data'!C182*(($D$3/'12 Data'!$C$2)^2)*(('12 Data'!$I$8/12.25)^2)*(FWT!$J$14/0.075)-(((((FWT!$B$12/FWT!$K$169)/((FWT!$C$14*FWT!$E$14)/144))/550)^2)*0.15)</f>
        <v>1.2345027115146676</v>
      </c>
      <c r="D183" s="17">
        <f>E183*FWT!$K$169</f>
        <v>0.2846413056656138</v>
      </c>
      <c r="E183" s="17">
        <f>('12 Data'!D182*'12 Data'!$I$9)*(($D$3/'12 Data'!$C$2)^3)*(('12 Data'!$I$8/12.25)^5)*(FWT!$J$14/0.075)</f>
        <v>0.2846413056656138</v>
      </c>
      <c r="F183" s="13">
        <f t="shared" si="2"/>
        <v>72.405437782711019</v>
      </c>
      <c r="G183" s="70"/>
      <c r="H183" s="70"/>
    </row>
    <row r="184" spans="1:8" x14ac:dyDescent="0.2">
      <c r="A184" s="20">
        <v>179</v>
      </c>
      <c r="B184" s="71">
        <f>('12 Data'!B183*'12 Data'!$I$9)*($D$3/'12 Data'!$C$2)*(('12 Data'!$I$8/12.25)^3)*FWT!$K$169</f>
        <v>1068</v>
      </c>
      <c r="C184" s="11">
        <f>'12 Data'!C183*(($D$3/'12 Data'!$C$2)^2)*(('12 Data'!$I$8/12.25)^2)*(FWT!$J$14/0.075)-(((((FWT!$B$12/FWT!$K$169)/((FWT!$C$14*FWT!$E$14)/144))/550)^2)*0.15)</f>
        <v>1.2283353772195682</v>
      </c>
      <c r="D184" s="17">
        <f>E184*FWT!$K$169</f>
        <v>0.28465537907039778</v>
      </c>
      <c r="E184" s="17">
        <f>('12 Data'!D183*'12 Data'!$I$9)*(($D$3/'12 Data'!$C$2)^3)*(('12 Data'!$I$8/12.25)^5)*(FWT!$J$14/0.075)</f>
        <v>0.28465537907039778</v>
      </c>
      <c r="F184" s="13">
        <f t="shared" si="2"/>
        <v>72.447159024611736</v>
      </c>
      <c r="G184" s="70"/>
      <c r="H184" s="70"/>
    </row>
    <row r="185" spans="1:8" x14ac:dyDescent="0.2">
      <c r="A185" s="20">
        <v>180</v>
      </c>
      <c r="B185" s="71">
        <f>('12 Data'!B184*'12 Data'!$I$9)*($D$3/'12 Data'!$C$2)*(('12 Data'!$I$8/12.25)^3)*FWT!$K$169</f>
        <v>1074</v>
      </c>
      <c r="C185" s="11">
        <f>'12 Data'!C184*(($D$3/'12 Data'!$C$2)^2)*(('12 Data'!$I$8/12.25)^2)*(FWT!$J$14/0.075)-(((((FWT!$B$12/FWT!$K$169)/((FWT!$C$14*FWT!$E$14)/144))/550)^2)*0.15)</f>
        <v>1.2220656014332951</v>
      </c>
      <c r="D185" s="17">
        <f>E185*FWT!$K$169</f>
        <v>0.28464519371507768</v>
      </c>
      <c r="E185" s="17">
        <f>('12 Data'!D184*'12 Data'!$I$9)*(($D$3/'12 Data'!$C$2)^3)*(('12 Data'!$I$8/12.25)^5)*(FWT!$J$14/0.075)</f>
        <v>0.28464519371507768</v>
      </c>
      <c r="F185" s="13">
        <f t="shared" si="2"/>
        <v>72.484890603911921</v>
      </c>
      <c r="G185" s="70"/>
      <c r="H185" s="70"/>
    </row>
    <row r="186" spans="1:8" x14ac:dyDescent="0.2">
      <c r="A186" s="20">
        <v>181</v>
      </c>
      <c r="B186" s="71">
        <f>('12 Data'!B185*'12 Data'!$I$9)*($D$3/'12 Data'!$C$2)*(('12 Data'!$I$8/12.25)^3)*FWT!$K$169</f>
        <v>1080</v>
      </c>
      <c r="C186" s="11">
        <f>'12 Data'!C185*(($D$3/'12 Data'!$C$2)^2)*(('12 Data'!$I$8/12.25)^2)*(FWT!$J$14/0.075)-(((((FWT!$B$12/FWT!$K$169)/((FWT!$C$14*FWT!$E$14)/144))/550)^2)*0.15)</f>
        <v>1.2156940330176562</v>
      </c>
      <c r="D186" s="17">
        <f>E186*FWT!$K$169</f>
        <v>0.28461068717898957</v>
      </c>
      <c r="E186" s="17">
        <f>('12 Data'!D185*'12 Data'!$I$9)*(($D$3/'12 Data'!$C$2)^3)*(('12 Data'!$I$8/12.25)^5)*(FWT!$J$14/0.075)</f>
        <v>0.28461068717898957</v>
      </c>
      <c r="F186" s="13">
        <f t="shared" si="2"/>
        <v>72.518594503728124</v>
      </c>
      <c r="G186" s="70"/>
      <c r="H186" s="70"/>
    </row>
    <row r="187" spans="1:8" x14ac:dyDescent="0.2">
      <c r="A187" s="20">
        <v>182</v>
      </c>
      <c r="B187" s="71">
        <f>('12 Data'!B186*'12 Data'!$I$9)*($D$3/'12 Data'!$C$2)*(('12 Data'!$I$8/12.25)^3)*FWT!$K$169</f>
        <v>1086</v>
      </c>
      <c r="C187" s="11">
        <f>'12 Data'!C186*(($D$3/'12 Data'!$C$2)^2)*(('12 Data'!$I$8/12.25)^2)*(FWT!$J$14/0.075)-(((((FWT!$B$12/FWT!$K$169)/((FWT!$C$14*FWT!$E$14)/144))/550)^2)*0.15)</f>
        <v>1.2092213553039022</v>
      </c>
      <c r="D187" s="17">
        <f>E187*FWT!$K$169</f>
        <v>0.28455180594402935</v>
      </c>
      <c r="E187" s="17">
        <f>('12 Data'!D186*'12 Data'!$I$9)*(($D$3/'12 Data'!$C$2)^3)*(('12 Data'!$I$8/12.25)^5)*(FWT!$J$14/0.075)</f>
        <v>0.28455180594402935</v>
      </c>
      <c r="F187" s="13">
        <f t="shared" si="2"/>
        <v>72.548231319608519</v>
      </c>
      <c r="G187" s="70"/>
      <c r="H187" s="70"/>
    </row>
    <row r="188" spans="1:8" x14ac:dyDescent="0.2">
      <c r="A188" s="20">
        <v>183</v>
      </c>
      <c r="B188" s="71">
        <f>('12 Data'!B187*'12 Data'!$I$9)*($D$3/'12 Data'!$C$2)*(('12 Data'!$I$8/12.25)^3)*FWT!$K$169</f>
        <v>1092</v>
      </c>
      <c r="C188" s="11">
        <f>'12 Data'!C187*(($D$3/'12 Data'!$C$2)^2)*(('12 Data'!$I$8/12.25)^2)*(FWT!$J$14/0.075)-(((((FWT!$B$12/FWT!$K$169)/((FWT!$C$14*FWT!$E$14)/144))/550)^2)*0.15)</f>
        <v>1.2026482848664177</v>
      </c>
      <c r="D188" s="17">
        <f>E188*FWT!$K$169</f>
        <v>0.28446850545011398</v>
      </c>
      <c r="E188" s="17">
        <f>('12 Data'!D187*'12 Data'!$I$9)*(($D$3/'12 Data'!$C$2)^3)*(('12 Data'!$I$8/12.25)^5)*(FWT!$J$14/0.075)</f>
        <v>0.28446850545011398</v>
      </c>
      <c r="F188" s="13">
        <f t="shared" si="2"/>
        <v>72.573760181074647</v>
      </c>
      <c r="G188" s="70"/>
      <c r="H188" s="70"/>
    </row>
    <row r="189" spans="1:8" x14ac:dyDescent="0.2">
      <c r="A189" s="20">
        <v>184</v>
      </c>
      <c r="B189" s="71">
        <f>('12 Data'!B188*'12 Data'!$I$9)*($D$3/'12 Data'!$C$2)*(('12 Data'!$I$8/12.25)^3)*FWT!$K$169</f>
        <v>1098</v>
      </c>
      <c r="C189" s="11">
        <f>'12 Data'!C188*(($D$3/'12 Data'!$C$2)^2)*(('12 Data'!$I$8/12.25)^2)*(FWT!$J$14/0.075)-(((((FWT!$B$12/FWT!$K$169)/((FWT!$C$14*FWT!$E$14)/144))/550)^2)*0.15)</f>
        <v>1.1959755702554014</v>
      </c>
      <c r="D189" s="17">
        <f>E189*FWT!$K$169</f>
        <v>0.28436075014745227</v>
      </c>
      <c r="E189" s="17">
        <f>('12 Data'!D188*'12 Data'!$I$9)*(($D$3/'12 Data'!$C$2)^3)*(('12 Data'!$I$8/12.25)^5)*(FWT!$J$14/0.075)</f>
        <v>0.28436075014745227</v>
      </c>
      <c r="F189" s="13">
        <f t="shared" si="2"/>
        <v>72.595138668832647</v>
      </c>
      <c r="G189" s="70"/>
      <c r="H189" s="70"/>
    </row>
    <row r="190" spans="1:8" x14ac:dyDescent="0.2">
      <c r="A190" s="20">
        <v>185</v>
      </c>
      <c r="B190" s="71">
        <f>('12 Data'!B189*'12 Data'!$I$9)*($D$3/'12 Data'!$C$2)*(('12 Data'!$I$8/12.25)^3)*FWT!$K$169</f>
        <v>1104</v>
      </c>
      <c r="C190" s="11">
        <f>'12 Data'!C189*(($D$3/'12 Data'!$C$2)^2)*(('12 Data'!$I$8/12.25)^2)*(FWT!$J$14/0.075)-(((((FWT!$B$12/FWT!$K$169)/((FWT!$C$14*FWT!$E$14)/144))/550)^2)*0.15)</f>
        <v>1.1892039906884317</v>
      </c>
      <c r="D190" s="17">
        <f>E190*FWT!$K$169</f>
        <v>0.28422851354561762</v>
      </c>
      <c r="E190" s="17">
        <f>('12 Data'!D189*'12 Data'!$I$9)*(($D$3/'12 Data'!$C$2)^3)*(('12 Data'!$I$8/12.25)^5)*(FWT!$J$14/0.075)</f>
        <v>0.28422851354561762</v>
      </c>
      <c r="F190" s="13">
        <f t="shared" si="2"/>
        <v>72.612322727453773</v>
      </c>
      <c r="G190" s="70"/>
      <c r="H190" s="70"/>
    </row>
    <row r="191" spans="1:8" x14ac:dyDescent="0.2">
      <c r="A191" s="20">
        <v>186</v>
      </c>
      <c r="B191" s="71">
        <f>('12 Data'!B190*'12 Data'!$I$9)*($D$3/'12 Data'!$C$2)*(('12 Data'!$I$8/12.25)^3)*FWT!$K$169</f>
        <v>1110</v>
      </c>
      <c r="C191" s="11">
        <f>'12 Data'!C190*(($D$3/'12 Data'!$C$2)^2)*(('12 Data'!$I$8/12.25)^2)*(FWT!$J$14/0.075)-(((((FWT!$B$12/FWT!$K$169)/((FWT!$C$14*FWT!$E$14)/144))/550)^2)*0.15)</f>
        <v>1.1823343547009946</v>
      </c>
      <c r="D191" s="17">
        <f>E191*FWT!$K$169</f>
        <v>0.28407177825943403</v>
      </c>
      <c r="E191" s="17">
        <f>('12 Data'!D190*'12 Data'!$I$9)*(($D$3/'12 Data'!$C$2)^3)*(('12 Data'!$I$8/12.25)^5)*(FWT!$J$14/0.075)</f>
        <v>0.28407177825943403</v>
      </c>
      <c r="F191" s="13">
        <f t="shared" si="2"/>
        <v>72.62526657332053</v>
      </c>
      <c r="G191" s="70"/>
      <c r="H191" s="70"/>
    </row>
    <row r="192" spans="1:8" x14ac:dyDescent="0.2">
      <c r="A192" s="20">
        <v>187</v>
      </c>
      <c r="B192" s="71">
        <f>('12 Data'!B191*'12 Data'!$I$9)*($D$3/'12 Data'!$C$2)*(('12 Data'!$I$8/12.25)^3)*FWT!$K$169</f>
        <v>1116</v>
      </c>
      <c r="C192" s="11">
        <f>'12 Data'!C191*(($D$3/'12 Data'!$C$2)^2)*(('12 Data'!$I$8/12.25)^2)*(FWT!$J$14/0.075)-(((((FWT!$B$12/FWT!$K$169)/((FWT!$C$14*FWT!$E$14)/144))/550)^2)*0.15)</f>
        <v>1.1753674987559157</v>
      </c>
      <c r="D192" s="17">
        <f>E192*FWT!$K$169</f>
        <v>0.2838905360516662</v>
      </c>
      <c r="E192" s="17">
        <f>('12 Data'!D191*'12 Data'!$I$9)*(($D$3/'12 Data'!$C$2)^3)*(('12 Data'!$I$8/12.25)^5)*(FWT!$J$14/0.075)</f>
        <v>0.2838905360516662</v>
      </c>
      <c r="F192" s="13">
        <f t="shared" si="2"/>
        <v>72.633922597622842</v>
      </c>
      <c r="G192" s="70"/>
      <c r="H192" s="70"/>
    </row>
    <row r="193" spans="1:8" x14ac:dyDescent="0.2">
      <c r="A193" s="20">
        <v>188</v>
      </c>
      <c r="B193" s="71">
        <f>('12 Data'!B192*'12 Data'!$I$9)*($D$3/'12 Data'!$C$2)*(('12 Data'!$I$8/12.25)^3)*FWT!$K$169</f>
        <v>1122</v>
      </c>
      <c r="C193" s="11">
        <f>'12 Data'!C192*(($D$3/'12 Data'!$C$2)^2)*(('12 Data'!$I$8/12.25)^2)*(FWT!$J$14/0.075)-(((((FWT!$B$12/FWT!$K$169)/((FWT!$C$14*FWT!$E$14)/144))/550)^2)*0.15)</f>
        <v>1.1683042858117623</v>
      </c>
      <c r="D193" s="17">
        <f>E193*FWT!$K$169</f>
        <v>0.28368478787251511</v>
      </c>
      <c r="E193" s="17">
        <f>('12 Data'!D192*'12 Data'!$I$9)*(($D$3/'12 Data'!$C$2)^3)*(('12 Data'!$I$8/12.25)^5)*(FWT!$J$14/0.075)</f>
        <v>0.28368478787251511</v>
      </c>
      <c r="F193" s="13">
        <f t="shared" si="2"/>
        <v>72.638241264182312</v>
      </c>
      <c r="G193" s="70"/>
      <c r="H193" s="70"/>
    </row>
    <row r="194" spans="1:8" x14ac:dyDescent="0.2">
      <c r="A194" s="20">
        <v>189</v>
      </c>
      <c r="B194" s="71">
        <f>('12 Data'!B193*'12 Data'!$I$9)*($D$3/'12 Data'!$C$2)*(('12 Data'!$I$8/12.25)^3)*FWT!$K$169</f>
        <v>1128</v>
      </c>
      <c r="C194" s="11">
        <f>'12 Data'!C193*(($D$3/'12 Data'!$C$2)^2)*(('12 Data'!$I$8/12.25)^2)*(FWT!$J$14/0.075)-(((((FWT!$B$12/FWT!$K$169)/((FWT!$C$14*FWT!$E$14)/144))/550)^2)*0.15)</f>
        <v>1.1611456038501384</v>
      </c>
      <c r="D194" s="17">
        <f>E194*FWT!$K$169</f>
        <v>0.28345454389592378</v>
      </c>
      <c r="E194" s="17">
        <f>('12 Data'!D193*'12 Data'!$I$9)*(($D$3/'12 Data'!$C$2)^3)*(('12 Data'!$I$8/12.25)^5)*(FWT!$J$14/0.075)</f>
        <v>0.28345454389592378</v>
      </c>
      <c r="F194" s="13">
        <f t="shared" si="2"/>
        <v>72.63817100186327</v>
      </c>
      <c r="G194" s="70"/>
      <c r="H194" s="70"/>
    </row>
    <row r="195" spans="1:8" x14ac:dyDescent="0.2">
      <c r="A195" s="20">
        <v>190</v>
      </c>
      <c r="B195" s="71">
        <f>('12 Data'!B194*'12 Data'!$I$9)*($D$3/'12 Data'!$C$2)*(('12 Data'!$I$8/12.25)^3)*FWT!$K$169</f>
        <v>1134</v>
      </c>
      <c r="C195" s="11">
        <f>'12 Data'!C194*(($D$3/'12 Data'!$C$2)^2)*(('12 Data'!$I$8/12.25)^2)*(FWT!$J$14/0.075)-(((((FWT!$B$12/FWT!$K$169)/((FWT!$C$14*FWT!$E$14)/144))/550)^2)*0.15)</f>
        <v>1.1538923643619579</v>
      </c>
      <c r="D195" s="17">
        <f>E195*FWT!$K$169</f>
        <v>0.28319982355269058</v>
      </c>
      <c r="E195" s="17">
        <f>('12 Data'!D194*'12 Data'!$I$9)*(($D$3/'12 Data'!$C$2)^3)*(('12 Data'!$I$8/12.25)^5)*(FWT!$J$14/0.075)</f>
        <v>0.28319982355269058</v>
      </c>
      <c r="F195" s="13">
        <f t="shared" si="2"/>
        <v>72.633658091330162</v>
      </c>
      <c r="G195" s="70"/>
      <c r="H195" s="70"/>
    </row>
    <row r="196" spans="1:8" x14ac:dyDescent="0.2">
      <c r="A196" s="20">
        <v>191</v>
      </c>
      <c r="B196" s="71">
        <f>('12 Data'!B195*'12 Data'!$I$9)*($D$3/'12 Data'!$C$2)*(('12 Data'!$I$8/12.25)^3)*FWT!$K$169</f>
        <v>1140</v>
      </c>
      <c r="C196" s="11">
        <f>'12 Data'!C195*(($D$3/'12 Data'!$C$2)^2)*(('12 Data'!$I$8/12.25)^2)*(FWT!$J$14/0.075)-(((((FWT!$B$12/FWT!$K$169)/((FWT!$C$14*FWT!$E$14)/144))/550)^2)*0.15)</f>
        <v>1.1465455007926124</v>
      </c>
      <c r="D196" s="17">
        <f>E196*FWT!$K$169</f>
        <v>0.28292065556038598</v>
      </c>
      <c r="E196" s="17">
        <f>('12 Data'!D195*'12 Data'!$I$9)*(($D$3/'12 Data'!$C$2)^3)*(('12 Data'!$I$8/12.25)^5)*(FWT!$J$14/0.075)</f>
        <v>0.28292065556038598</v>
      </c>
      <c r="F196" s="13">
        <f t="shared" si="2"/>
        <v>72.624646545889036</v>
      </c>
      <c r="G196" s="70"/>
      <c r="H196" s="70"/>
    </row>
    <row r="197" spans="1:8" x14ac:dyDescent="0.2">
      <c r="A197" s="20">
        <v>192</v>
      </c>
      <c r="B197" s="71">
        <f>('12 Data'!B196*'12 Data'!$I$9)*($D$3/'12 Data'!$C$2)*(('12 Data'!$I$8/12.25)^3)*FWT!$K$169</f>
        <v>1146</v>
      </c>
      <c r="C197" s="11">
        <f>'12 Data'!C196*(($D$3/'12 Data'!$C$2)^2)*(('12 Data'!$I$8/12.25)^2)*(FWT!$J$14/0.075)-(((((FWT!$B$12/FWT!$K$169)/((FWT!$C$14*FWT!$E$14)/144))/550)^2)*0.15)</f>
        <v>1.1391059669460899</v>
      </c>
      <c r="D197" s="17">
        <f>E197*FWT!$K$169</f>
        <v>0.2826170779500779</v>
      </c>
      <c r="E197" s="17">
        <f>('12 Data'!D196*'12 Data'!$I$9)*(($D$3/'12 Data'!$C$2)^3)*(('12 Data'!$I$8/12.25)^5)*(FWT!$J$14/0.075)</f>
        <v>0.2826170779500779</v>
      </c>
      <c r="F197" s="13">
        <f t="shared" si="2"/>
        <v>72.611077986146114</v>
      </c>
      <c r="G197" s="70"/>
      <c r="H197" s="70"/>
    </row>
    <row r="198" spans="1:8" x14ac:dyDescent="0.2">
      <c r="A198" s="20">
        <v>193</v>
      </c>
      <c r="B198" s="71">
        <f>('12 Data'!B197*'12 Data'!$I$9)*($D$3/'12 Data'!$C$2)*(('12 Data'!$I$8/12.25)^3)*FWT!$K$169</f>
        <v>1152</v>
      </c>
      <c r="C198" s="11">
        <f>'12 Data'!C197*(($D$3/'12 Data'!$C$2)^2)*(('12 Data'!$I$8/12.25)^2)*(FWT!$J$14/0.075)-(((((FWT!$B$12/FWT!$K$169)/((FWT!$C$14*FWT!$E$14)/144))/550)^2)*0.15)</f>
        <v>1.1315747353480263</v>
      </c>
      <c r="D198" s="17">
        <f>E198*FWT!$K$169</f>
        <v>0.28228913808986889</v>
      </c>
      <c r="E198" s="17">
        <f>('12 Data'!D197*'12 Data'!$I$9)*(($D$3/'12 Data'!$C$2)^3)*(('12 Data'!$I$8/12.25)^5)*(FWT!$J$14/0.075)</f>
        <v>0.28228913808986889</v>
      </c>
      <c r="F198" s="13">
        <f t="shared" ref="F198:F261" si="3">0.0001572*C198*B198/D198*100</f>
        <v>72.592891508199358</v>
      </c>
      <c r="G198" s="70"/>
      <c r="H198" s="70"/>
    </row>
    <row r="199" spans="1:8" x14ac:dyDescent="0.2">
      <c r="A199" s="20">
        <v>194</v>
      </c>
      <c r="B199" s="71">
        <f>('12 Data'!B198*'12 Data'!$I$9)*($D$3/'12 Data'!$C$2)*(('12 Data'!$I$8/12.25)^3)*FWT!$K$169</f>
        <v>1158</v>
      </c>
      <c r="C199" s="11">
        <f>'12 Data'!C198*(($D$3/'12 Data'!$C$2)^2)*(('12 Data'!$I$8/12.25)^2)*(FWT!$J$14/0.075)-(((((FWT!$B$12/FWT!$K$169)/((FWT!$C$14*FWT!$E$14)/144))/550)^2)*0.15)</f>
        <v>1.1239527955676829</v>
      </c>
      <c r="D199" s="17">
        <f>E199*FWT!$K$169</f>
        <v>0.28193689270523281</v>
      </c>
      <c r="E199" s="17">
        <f>('12 Data'!D198*'12 Data'!$I$9)*(($D$3/'12 Data'!$C$2)^3)*(('12 Data'!$I$8/12.25)^5)*(FWT!$J$14/0.075)</f>
        <v>0.28193689270523281</v>
      </c>
      <c r="F199" s="13">
        <f t="shared" si="3"/>
        <v>72.570023545071919</v>
      </c>
      <c r="G199" s="70"/>
      <c r="H199" s="70"/>
    </row>
    <row r="200" spans="1:8" x14ac:dyDescent="0.2">
      <c r="A200" s="20">
        <v>195</v>
      </c>
      <c r="B200" s="71">
        <f>('12 Data'!B199*'12 Data'!$I$9)*($D$3/'12 Data'!$C$2)*(('12 Data'!$I$8/12.25)^3)*FWT!$K$169</f>
        <v>1164</v>
      </c>
      <c r="C200" s="11">
        <f>'12 Data'!C199*(($D$3/'12 Data'!$C$2)^2)*(('12 Data'!$I$8/12.25)^2)*(FWT!$J$14/0.075)-(((((FWT!$B$12/FWT!$K$169)/((FWT!$C$14*FWT!$E$14)/144))/550)^2)*0.15)</f>
        <v>1.1162411524988667</v>
      </c>
      <c r="D200" s="17">
        <f>E200*FWT!$K$169</f>
        <v>0.28156040789616182</v>
      </c>
      <c r="E200" s="17">
        <f>('12 Data'!D199*'12 Data'!$I$9)*(($D$3/'12 Data'!$C$2)^3)*(('12 Data'!$I$8/12.25)^5)*(FWT!$J$14/0.075)</f>
        <v>0.28156040789616182</v>
      </c>
      <c r="F200" s="13">
        <f t="shared" si="3"/>
        <v>72.54240772107822</v>
      </c>
      <c r="G200" s="70"/>
      <c r="H200" s="70"/>
    </row>
    <row r="201" spans="1:8" x14ac:dyDescent="0.2">
      <c r="A201" s="20">
        <v>196</v>
      </c>
      <c r="B201" s="71">
        <f>('12 Data'!B200*'12 Data'!$I$9)*($D$3/'12 Data'!$C$2)*(('12 Data'!$I$8/12.25)^3)*FWT!$K$169</f>
        <v>1170</v>
      </c>
      <c r="C201" s="11">
        <f>'12 Data'!C200*(($D$3/'12 Data'!$C$2)^2)*(('12 Data'!$I$8/12.25)^2)*(FWT!$J$14/0.075)-(((((FWT!$B$12/FWT!$K$169)/((FWT!$C$14*FWT!$E$14)/144))/550)^2)*0.15)</f>
        <v>1.1084408245997805</v>
      </c>
      <c r="D201" s="17">
        <f>E201*FWT!$K$169</f>
        <v>0.28115975915112462</v>
      </c>
      <c r="E201" s="17">
        <f>('12 Data'!D200*'12 Data'!$I$9)*(($D$3/'12 Data'!$C$2)^3)*(('12 Data'!$I$8/12.25)^5)*(FWT!$J$14/0.075)</f>
        <v>0.28115975915112462</v>
      </c>
      <c r="F201" s="13">
        <f t="shared" si="3"/>
        <v>72.509974698800917</v>
      </c>
      <c r="G201" s="70"/>
      <c r="H201" s="70"/>
    </row>
    <row r="202" spans="1:8" x14ac:dyDescent="0.2">
      <c r="A202" s="20">
        <v>197</v>
      </c>
      <c r="B202" s="71">
        <f>('12 Data'!B201*'12 Data'!$I$9)*($D$3/'12 Data'!$C$2)*(('12 Data'!$I$8/12.25)^3)*FWT!$K$169</f>
        <v>1176</v>
      </c>
      <c r="C202" s="11">
        <f>'12 Data'!C201*(($D$3/'12 Data'!$C$2)^2)*(('12 Data'!$I$8/12.25)^2)*(FWT!$J$14/0.075)-(((((FWT!$B$12/FWT!$K$169)/((FWT!$C$14*FWT!$E$14)/144))/550)^2)*0.15)</f>
        <v>1.1005528420918005</v>
      </c>
      <c r="D202" s="17">
        <f>E202*FWT!$K$169</f>
        <v>0.28073503135782513</v>
      </c>
      <c r="E202" s="17">
        <f>('12 Data'!D201*'12 Data'!$I$9)*(($D$3/'12 Data'!$C$2)^3)*(('12 Data'!$I$8/12.25)^5)*(FWT!$J$14/0.075)</f>
        <v>0.28073503135782513</v>
      </c>
      <c r="F202" s="13">
        <f t="shared" si="3"/>
        <v>72.472652018346778</v>
      </c>
      <c r="G202" s="70"/>
      <c r="H202" s="70"/>
    </row>
    <row r="203" spans="1:8" x14ac:dyDescent="0.2">
      <c r="A203" s="20">
        <v>198</v>
      </c>
      <c r="B203" s="71">
        <f>('12 Data'!B202*'12 Data'!$I$9)*($D$3/'12 Data'!$C$2)*(('12 Data'!$I$8/12.25)^3)*FWT!$K$169</f>
        <v>1182</v>
      </c>
      <c r="C203" s="11">
        <f>'12 Data'!C202*(($D$3/'12 Data'!$C$2)^2)*(('12 Data'!$I$8/12.25)^2)*(FWT!$J$14/0.075)-(((((FWT!$B$12/FWT!$K$169)/((FWT!$C$14*FWT!$E$14)/144))/550)^2)*0.15)</f>
        <v>1.0925782451171924</v>
      </c>
      <c r="D203" s="17">
        <f>E203*FWT!$K$169</f>
        <v>0.28028631881077154</v>
      </c>
      <c r="E203" s="17">
        <f>('12 Data'!D202*'12 Data'!$I$9)*(($D$3/'12 Data'!$C$2)^3)*(('12 Data'!$I$8/12.25)^5)*(FWT!$J$14/0.075)</f>
        <v>0.28028631881077154</v>
      </c>
      <c r="F203" s="13">
        <f t="shared" si="3"/>
        <v>72.430363928530682</v>
      </c>
      <c r="G203" s="70"/>
      <c r="H203" s="70"/>
    </row>
    <row r="204" spans="1:8" x14ac:dyDescent="0.2">
      <c r="A204" s="20">
        <v>199</v>
      </c>
      <c r="B204" s="71">
        <f>('12 Data'!B203*'12 Data'!$I$9)*($D$3/'12 Data'!$C$2)*(('12 Data'!$I$8/12.25)^3)*FWT!$K$169</f>
        <v>1188</v>
      </c>
      <c r="C204" s="11">
        <f>'12 Data'!C203*(($D$3/'12 Data'!$C$2)^2)*(('12 Data'!$I$8/12.25)^2)*(FWT!$J$14/0.075)-(((((FWT!$B$12/FWT!$K$169)/((FWT!$C$14*FWT!$E$14)/144))/550)^2)*0.15)</f>
        <v>1.0845180818557618</v>
      </c>
      <c r="D204" s="17">
        <f>E204*FWT!$K$169</f>
        <v>0.27981372521565517</v>
      </c>
      <c r="E204" s="17">
        <f>('12 Data'!D203*'12 Data'!$I$9)*(($D$3/'12 Data'!$C$2)^3)*(('12 Data'!$I$8/12.25)^5)*(FWT!$J$14/0.075)</f>
        <v>0.27981372521565517</v>
      </c>
      <c r="F204" s="13">
        <f t="shared" si="3"/>
        <v>72.383031209623638</v>
      </c>
      <c r="G204" s="70"/>
      <c r="H204" s="70"/>
    </row>
    <row r="205" spans="1:8" x14ac:dyDescent="0.2">
      <c r="A205" s="20">
        <v>200</v>
      </c>
      <c r="B205" s="71">
        <f>('12 Data'!B204*'12 Data'!$I$9)*($D$3/'12 Data'!$C$2)*(('12 Data'!$I$8/12.25)^3)*FWT!$K$169</f>
        <v>1194</v>
      </c>
      <c r="C205" s="11">
        <f>'12 Data'!C204*(($D$3/'12 Data'!$C$2)^2)*(('12 Data'!$I$8/12.25)^2)*(FWT!$J$14/0.075)-(((((FWT!$B$12/FWT!$K$169)/((FWT!$C$14*FWT!$E$14)/144))/550)^2)*0.15)</f>
        <v>1.0763734066004438</v>
      </c>
      <c r="D205" s="17">
        <f>E205*FWT!$K$169</f>
        <v>0.27931736369052823</v>
      </c>
      <c r="E205" s="17">
        <f>('12 Data'!D204*'12 Data'!$I$9)*(($D$3/'12 Data'!$C$2)^3)*(('12 Data'!$I$8/12.25)^5)*(FWT!$J$14/0.075)</f>
        <v>0.27931736369052823</v>
      </c>
      <c r="F205" s="13">
        <f t="shared" si="3"/>
        <v>72.330570987289164</v>
      </c>
      <c r="G205" s="70"/>
      <c r="H205" s="70"/>
    </row>
    <row r="206" spans="1:8" x14ac:dyDescent="0.2">
      <c r="A206" s="20">
        <v>201</v>
      </c>
      <c r="B206" s="71">
        <f>('12 Data'!B205*'12 Data'!$I$9)*($D$3/'12 Data'!$C$2)*(('12 Data'!$I$8/12.25)^3)*FWT!$K$169</f>
        <v>1200</v>
      </c>
      <c r="C206" s="11">
        <f>'12 Data'!C205*(($D$3/'12 Data'!$C$2)^2)*(('12 Data'!$I$8/12.25)^2)*(FWT!$J$14/0.075)-(((((FWT!$B$12/FWT!$K$169)/((FWT!$C$14*FWT!$E$14)/144))/550)^2)*0.15)</f>
        <v>1.0681452777917988</v>
      </c>
      <c r="D206" s="17">
        <f>E206*FWT!$K$169</f>
        <v>0.27879735676380141</v>
      </c>
      <c r="E206" s="17">
        <f>('12 Data'!D205*'12 Data'!$I$9)*(($D$3/'12 Data'!$C$2)^3)*(('12 Data'!$I$8/12.25)^5)*(FWT!$J$14/0.075)</f>
        <v>0.27879735676380141</v>
      </c>
      <c r="F206" s="13">
        <f t="shared" si="3"/>
        <v>72.272896537305584</v>
      </c>
      <c r="G206" s="70"/>
      <c r="H206" s="70"/>
    </row>
    <row r="207" spans="1:8" x14ac:dyDescent="0.2">
      <c r="A207" s="20">
        <v>202</v>
      </c>
      <c r="B207" s="71">
        <f>('12 Data'!B206*'12 Data'!$I$9)*($D$3/'12 Data'!$C$2)*(('12 Data'!$I$8/12.25)^3)*FWT!$K$169</f>
        <v>1206</v>
      </c>
      <c r="C207" s="11">
        <f>'12 Data'!C206*(($D$3/'12 Data'!$C$2)^2)*(('12 Data'!$I$8/12.25)^2)*(FWT!$J$14/0.075)-(((((FWT!$B$12/FWT!$K$169)/((FWT!$C$14*FWT!$E$14)/144))/550)^2)*0.15)</f>
        <v>1.0598347560114787</v>
      </c>
      <c r="D207" s="17">
        <f>E207*FWT!$K$169</f>
        <v>0.27825383636903284</v>
      </c>
      <c r="E207" s="17">
        <f>('12 Data'!D206*'12 Data'!$I$9)*(($D$3/'12 Data'!$C$2)^3)*(('12 Data'!$I$8/12.25)^5)*(FWT!$J$14/0.075)</f>
        <v>0.27825383636903284</v>
      </c>
      <c r="F207" s="13">
        <f t="shared" si="3"/>
        <v>72.209917080674884</v>
      </c>
      <c r="G207" s="70"/>
      <c r="H207" s="70"/>
    </row>
    <row r="208" spans="1:8" x14ac:dyDescent="0.2">
      <c r="A208" s="20">
        <v>203</v>
      </c>
      <c r="B208" s="71">
        <f>('12 Data'!B207*'12 Data'!$I$9)*($D$3/'12 Data'!$C$2)*(('12 Data'!$I$8/12.25)^3)*FWT!$K$169</f>
        <v>1212</v>
      </c>
      <c r="C208" s="11">
        <f>'12 Data'!C207*(($D$3/'12 Data'!$C$2)^2)*(('12 Data'!$I$8/12.25)^2)*(FWT!$J$14/0.075)-(((((FWT!$B$12/FWT!$K$169)/((FWT!$C$14*FWT!$E$14)/144))/550)^2)*0.15)</f>
        <v>1.0514429019345981</v>
      </c>
      <c r="D208" s="17">
        <f>E208*FWT!$K$169</f>
        <v>0.27768694383653997</v>
      </c>
      <c r="E208" s="17">
        <f>('12 Data'!D207*'12 Data'!$I$9)*(($D$3/'12 Data'!$C$2)^3)*(('12 Data'!$I$8/12.25)^5)*(FWT!$J$14/0.075)</f>
        <v>0.27768694383653997</v>
      </c>
      <c r="F208" s="13">
        <f t="shared" si="3"/>
        <v>72.141537568678274</v>
      </c>
      <c r="G208" s="70"/>
      <c r="H208" s="70"/>
    </row>
    <row r="209" spans="1:8" x14ac:dyDescent="0.2">
      <c r="A209" s="20">
        <v>204</v>
      </c>
      <c r="B209" s="71">
        <f>('12 Data'!B208*'12 Data'!$I$9)*($D$3/'12 Data'!$C$2)*(('12 Data'!$I$8/12.25)^3)*FWT!$K$169</f>
        <v>1218</v>
      </c>
      <c r="C209" s="11">
        <f>'12 Data'!C208*(($D$3/'12 Data'!$C$2)^2)*(('12 Data'!$I$8/12.25)^2)*(FWT!$J$14/0.075)-(((((FWT!$B$12/FWT!$K$169)/((FWT!$C$14*FWT!$E$14)/144))/550)^2)*0.15)</f>
        <v>1.0429707742410712</v>
      </c>
      <c r="D209" s="17">
        <f>E209*FWT!$K$169</f>
        <v>0.27709682988180806</v>
      </c>
      <c r="E209" s="17">
        <f>('12 Data'!D208*'12 Data'!$I$9)*(($D$3/'12 Data'!$C$2)^3)*(('12 Data'!$I$8/12.25)^5)*(FWT!$J$14/0.075)</f>
        <v>0.27709682988180806</v>
      </c>
      <c r="F209" s="13">
        <f t="shared" si="3"/>
        <v>72.067658457444779</v>
      </c>
      <c r="G209" s="70"/>
      <c r="H209" s="70"/>
    </row>
    <row r="210" spans="1:8" x14ac:dyDescent="0.2">
      <c r="A210" s="20">
        <v>205</v>
      </c>
      <c r="B210" s="71">
        <f>('12 Data'!B209*'12 Data'!$I$9)*($D$3/'12 Data'!$C$2)*(('12 Data'!$I$8/12.25)^3)*FWT!$K$169</f>
        <v>1224</v>
      </c>
      <c r="C210" s="11">
        <f>'12 Data'!C209*(($D$3/'12 Data'!$C$2)^2)*(('12 Data'!$I$8/12.25)^2)*(FWT!$J$14/0.075)-(((((FWT!$B$12/FWT!$K$169)/((FWT!$C$14*FWT!$E$14)/144))/550)^2)*0.15)</f>
        <v>1.0344194274858127</v>
      </c>
      <c r="D210" s="17">
        <f>E210*FWT!$K$169</f>
        <v>0.27648365459070812</v>
      </c>
      <c r="E210" s="17">
        <f>('12 Data'!D209*'12 Data'!$I$9)*(($D$3/'12 Data'!$C$2)^3)*(('12 Data'!$I$8/12.25)^5)*(FWT!$J$14/0.075)</f>
        <v>0.27648365459070812</v>
      </c>
      <c r="F210" s="13">
        <f t="shared" si="3"/>
        <v>71.988175471560496</v>
      </c>
      <c r="G210" s="70"/>
      <c r="H210" s="70"/>
    </row>
    <row r="211" spans="1:8" x14ac:dyDescent="0.2">
      <c r="A211" s="20">
        <v>206</v>
      </c>
      <c r="B211" s="71">
        <f>('12 Data'!B210*'12 Data'!$I$9)*($D$3/'12 Data'!$C$2)*(('12 Data'!$I$8/12.25)^3)*FWT!$K$169</f>
        <v>1230</v>
      </c>
      <c r="C211" s="11">
        <f>'12 Data'!C210*(($D$3/'12 Data'!$C$2)^2)*(('12 Data'!$I$8/12.25)^2)*(FWT!$J$14/0.075)-(((((FWT!$B$12/FWT!$K$169)/((FWT!$C$14*FWT!$E$14)/144))/550)^2)*0.15)</f>
        <v>1.0257899099279824</v>
      </c>
      <c r="D211" s="17">
        <f>E211*FWT!$K$169</f>
        <v>0.27584758740152376</v>
      </c>
      <c r="E211" s="17">
        <f>('12 Data'!D210*'12 Data'!$I$9)*(($D$3/'12 Data'!$C$2)^3)*(('12 Data'!$I$8/12.25)^5)*(FWT!$J$14/0.075)</f>
        <v>0.27584758740152376</v>
      </c>
      <c r="F211" s="13">
        <f t="shared" si="3"/>
        <v>71.902979356251322</v>
      </c>
      <c r="G211" s="70"/>
      <c r="H211" s="70"/>
    </row>
    <row r="212" spans="1:8" x14ac:dyDescent="0.2">
      <c r="A212" s="20">
        <v>207</v>
      </c>
      <c r="B212" s="71">
        <f>('12 Data'!B211*'12 Data'!$I$9)*($D$3/'12 Data'!$C$2)*(('12 Data'!$I$8/12.25)^3)*FWT!$K$169</f>
        <v>1236</v>
      </c>
      <c r="C212" s="11">
        <f>'12 Data'!C211*(($D$3/'12 Data'!$C$2)^2)*(('12 Data'!$I$8/12.25)^2)*(FWT!$J$14/0.075)-(((((FWT!$B$12/FWT!$K$169)/((FWT!$C$14*FWT!$E$14)/144))/550)^2)*0.15)</f>
        <v>1.0170832613190357</v>
      </c>
      <c r="D212" s="17">
        <f>E212*FWT!$K$169</f>
        <v>0.27518880708378601</v>
      </c>
      <c r="E212" s="17">
        <f>('12 Data'!D211*'12 Data'!$I$9)*(($D$3/'12 Data'!$C$2)^3)*(('12 Data'!$I$8/12.25)^5)*(FWT!$J$14/0.075)</f>
        <v>0.27518880708378601</v>
      </c>
      <c r="F212" s="13">
        <f t="shared" si="3"/>
        <v>71.811955617624818</v>
      </c>
    </row>
    <row r="213" spans="1:8" x14ac:dyDescent="0.2">
      <c r="A213" s="20">
        <v>208</v>
      </c>
      <c r="B213" s="71">
        <f>('12 Data'!B212*'12 Data'!$I$9)*($D$3/'12 Data'!$C$2)*(('12 Data'!$I$8/12.25)^3)*FWT!$K$169</f>
        <v>1242</v>
      </c>
      <c r="C213" s="11">
        <f>'12 Data'!C212*(($D$3/'12 Data'!$C$2)^2)*(('12 Data'!$I$8/12.25)^2)*(FWT!$J$14/0.075)-(((((FWT!$B$12/FWT!$K$169)/((FWT!$C$14*FWT!$E$14)/144))/550)^2)*0.15)</f>
        <v>1.0083005106498291</v>
      </c>
      <c r="D213" s="17">
        <f>E213*FWT!$K$169</f>
        <v>0.27450750171391125</v>
      </c>
      <c r="E213" s="17">
        <f>('12 Data'!D212*'12 Data'!$I$9)*(($D$3/'12 Data'!$C$2)^3)*(('12 Data'!$I$8/12.25)^5)*(FWT!$J$14/0.075)</f>
        <v>0.27450750171391125</v>
      </c>
      <c r="F213" s="13">
        <f t="shared" si="3"/>
        <v>71.714984250472952</v>
      </c>
    </row>
    <row r="214" spans="1:8" x14ac:dyDescent="0.2">
      <c r="A214" s="20">
        <v>209</v>
      </c>
      <c r="B214" s="71">
        <f>('12 Data'!B213*'12 Data'!$I$9)*($D$3/'12 Data'!$C$2)*(('12 Data'!$I$8/12.25)^3)*FWT!$K$169</f>
        <v>1248</v>
      </c>
      <c r="C214" s="11">
        <f>'12 Data'!C213*(($D$3/'12 Data'!$C$2)^2)*(('12 Data'!$I$8/12.25)^2)*(FWT!$J$14/0.075)-(((((FWT!$B$12/FWT!$K$169)/((FWT!$C$14*FWT!$E$14)/144))/550)^2)*0.15)</f>
        <v>0.99944267385656149</v>
      </c>
      <c r="D214" s="17">
        <f>E214*FWT!$K$169</f>
        <v>0.27380386864764894</v>
      </c>
      <c r="E214" s="17">
        <f>('12 Data'!D213*'12 Data'!$I$9)*(($D$3/'12 Data'!$C$2)^3)*(('12 Data'!$I$8/12.25)^5)*(FWT!$J$14/0.075)</f>
        <v>0.27380386864764894</v>
      </c>
      <c r="F214" s="13">
        <f t="shared" si="3"/>
        <v>71.61193945308321</v>
      </c>
    </row>
    <row r="215" spans="1:8" x14ac:dyDescent="0.2">
      <c r="A215" s="20">
        <v>210</v>
      </c>
      <c r="B215" s="71">
        <f>('12 Data'!B214*'12 Data'!$I$9)*($D$3/'12 Data'!$C$2)*(('12 Data'!$I$8/12.25)^3)*FWT!$K$169</f>
        <v>1254</v>
      </c>
      <c r="C215" s="11">
        <f>'12 Data'!C214*(($D$3/'12 Data'!$C$2)^2)*(('12 Data'!$I$8/12.25)^2)*(FWT!$J$14/0.075)-(((((FWT!$B$12/FWT!$K$169)/((FWT!$C$14*FWT!$E$14)/144))/550)^2)*0.15)</f>
        <v>0.99051075148570422</v>
      </c>
      <c r="D215" s="17">
        <f>E215*FWT!$K$169</f>
        <v>0.27307811448933927</v>
      </c>
      <c r="E215" s="17">
        <f>('12 Data'!D214*'12 Data'!$I$9)*(($D$3/'12 Data'!$C$2)^3)*(('12 Data'!$I$8/12.25)^5)*(FWT!$J$14/0.075)</f>
        <v>0.27307811448933927</v>
      </c>
      <c r="F215" s="13">
        <f t="shared" si="3"/>
        <v>71.502689328513654</v>
      </c>
    </row>
    <row r="216" spans="1:8" x14ac:dyDescent="0.2">
      <c r="A216" s="20">
        <v>211</v>
      </c>
      <c r="B216" s="71">
        <f>('12 Data'!B215*'12 Data'!$I$9)*($D$3/'12 Data'!$C$2)*(('12 Data'!$I$8/12.25)^3)*FWT!$K$169</f>
        <v>1260</v>
      </c>
      <c r="C216" s="11">
        <f>'12 Data'!C215*(($D$3/'12 Data'!$C$2)^2)*(('12 Data'!$I$8/12.25)^2)*(FWT!$J$14/0.075)-(((((FWT!$B$12/FWT!$K$169)/((FWT!$C$14*FWT!$E$14)/144))/550)^2)*0.15)</f>
        <v>0.98150572631785005</v>
      </c>
      <c r="D216" s="17">
        <f>E216*FWT!$K$169</f>
        <v>0.27233045505796638</v>
      </c>
      <c r="E216" s="17">
        <f>('12 Data'!D215*'12 Data'!$I$9)*(($D$3/'12 Data'!$C$2)^3)*(('12 Data'!$I$8/12.25)^5)*(FWT!$J$14/0.075)</f>
        <v>0.27233045505796638</v>
      </c>
      <c r="F216" s="13">
        <f t="shared" si="3"/>
        <v>71.387095571756248</v>
      </c>
    </row>
    <row r="217" spans="1:8" x14ac:dyDescent="0.2">
      <c r="A217" s="20">
        <v>212</v>
      </c>
      <c r="B217" s="71">
        <f>('12 Data'!B216*'12 Data'!$I$9)*($D$3/'12 Data'!$C$2)*(('12 Data'!$I$8/12.25)^3)*FWT!$K$169</f>
        <v>1266</v>
      </c>
      <c r="C217" s="11">
        <f>'12 Data'!C216*(($D$3/'12 Data'!$C$2)^2)*(('12 Data'!$I$8/12.25)^2)*(FWT!$J$14/0.075)-(((((FWT!$B$12/FWT!$K$169)/((FWT!$C$14*FWT!$E$14)/144))/550)^2)*0.15)</f>
        <v>0.97242856095049623</v>
      </c>
      <c r="D217" s="17">
        <f>E217*FWT!$K$169</f>
        <v>0.27156111535003796</v>
      </c>
      <c r="E217" s="17">
        <f>('12 Data'!D216*'12 Data'!$I$9)*(($D$3/'12 Data'!$C$2)^3)*(('12 Data'!$I$8/12.25)^5)*(FWT!$J$14/0.075)</f>
        <v>0.27156111535003796</v>
      </c>
      <c r="F217" s="13">
        <f t="shared" si="3"/>
        <v>71.265013142187385</v>
      </c>
    </row>
    <row r="218" spans="1:8" x14ac:dyDescent="0.2">
      <c r="A218" s="20">
        <v>213</v>
      </c>
      <c r="B218" s="71">
        <f>('12 Data'!B217*'12 Data'!$I$9)*($D$3/'12 Data'!$C$2)*(('12 Data'!$I$8/12.25)^3)*FWT!$K$169</f>
        <v>1272</v>
      </c>
      <c r="C218" s="11">
        <f>'12 Data'!C217*(($D$3/'12 Data'!$C$2)^2)*(('12 Data'!$I$8/12.25)^2)*(FWT!$J$14/0.075)-(((((FWT!$B$12/FWT!$K$169)/((FWT!$C$14*FWT!$E$14)/144))/550)^2)*0.15)</f>
        <v>0.96328019533974596</v>
      </c>
      <c r="D218" s="17">
        <f>E218*FWT!$K$169</f>
        <v>0.270770329499255</v>
      </c>
      <c r="E218" s="17">
        <f>('12 Data'!D217*'12 Data'!$I$9)*(($D$3/'12 Data'!$C$2)^3)*(('12 Data'!$I$8/12.25)^5)*(FWT!$J$14/0.075)</f>
        <v>0.270770329499255</v>
      </c>
      <c r="F218" s="13">
        <f t="shared" si="3"/>
        <v>71.136289920699397</v>
      </c>
    </row>
    <row r="219" spans="1:8" x14ac:dyDescent="0.2">
      <c r="A219" s="20">
        <v>214</v>
      </c>
      <c r="B219" s="71">
        <f>('12 Data'!B218*'12 Data'!$I$9)*($D$3/'12 Data'!$C$2)*(('12 Data'!$I$8/12.25)^3)*FWT!$K$169</f>
        <v>1278</v>
      </c>
      <c r="C219" s="11">
        <f>'12 Data'!C218*(($D$3/'12 Data'!$C$2)^2)*(('12 Data'!$I$8/12.25)^2)*(FWT!$J$14/0.075)-(((((FWT!$B$12/FWT!$K$169)/((FWT!$C$14*FWT!$E$14)/144))/550)^2)*0.15)</f>
        <v>0.95406154430096801</v>
      </c>
      <c r="D219" s="17">
        <f>E219*FWT!$K$169</f>
        <v>0.26995834073299463</v>
      </c>
      <c r="E219" s="17">
        <f>('12 Data'!D218*'12 Data'!$I$9)*(($D$3/'12 Data'!$C$2)^3)*(('12 Data'!$I$8/12.25)^5)*(FWT!$J$14/0.075)</f>
        <v>0.26995834073299463</v>
      </c>
      <c r="F219" s="13">
        <f t="shared" si="3"/>
        <v>71.000766350876049</v>
      </c>
    </row>
    <row r="220" spans="1:8" x14ac:dyDescent="0.2">
      <c r="A220" s="20">
        <v>215</v>
      </c>
      <c r="B220" s="71">
        <f>('12 Data'!B219*'12 Data'!$I$9)*($D$3/'12 Data'!$C$2)*(('12 Data'!$I$8/12.25)^3)*FWT!$K$169</f>
        <v>1284</v>
      </c>
      <c r="C220" s="11">
        <f>'12 Data'!C219*(($D$3/'12 Data'!$C$2)^2)*(('12 Data'!$I$8/12.25)^2)*(FWT!$J$14/0.075)-(((((FWT!$B$12/FWT!$K$169)/((FWT!$C$14*FWT!$E$14)/144))/550)^2)*0.15)</f>
        <v>0.94477349496836738</v>
      </c>
      <c r="D220" s="17">
        <f>E220*FWT!$K$169</f>
        <v>0.26912540132560253</v>
      </c>
      <c r="E220" s="17">
        <f>('12 Data'!D219*'12 Data'!$I$9)*(($D$3/'12 Data'!$C$2)^3)*(('12 Data'!$I$8/12.25)^5)*(FWT!$J$14/0.075)</f>
        <v>0.26912540132560253</v>
      </c>
      <c r="F220" s="13">
        <f t="shared" si="3"/>
        <v>70.858275063554771</v>
      </c>
    </row>
    <row r="221" spans="1:8" x14ac:dyDescent="0.2">
      <c r="A221" s="20">
        <v>216</v>
      </c>
      <c r="B221" s="71">
        <f>('12 Data'!B220*'12 Data'!$I$9)*($D$3/'12 Data'!$C$2)*(('12 Data'!$I$8/12.25)^3)*FWT!$K$169</f>
        <v>1290</v>
      </c>
      <c r="C221" s="11">
        <f>'12 Data'!C220*(($D$3/'12 Data'!$C$2)^2)*(('12 Data'!$I$8/12.25)^2)*(FWT!$J$14/0.075)-(((((FWT!$B$12/FWT!$K$169)/((FWT!$C$14*FWT!$E$14)/144))/550)^2)*0.15)</f>
        <v>0.93541690421352064</v>
      </c>
      <c r="D221" s="17">
        <f>E221*FWT!$K$169</f>
        <v>0.268271772548489</v>
      </c>
      <c r="E221" s="17">
        <f>('12 Data'!D220*'12 Data'!$I$9)*(($D$3/'12 Data'!$C$2)^3)*(('12 Data'!$I$8/12.25)^5)*(FWT!$J$14/0.075)</f>
        <v>0.268271772548489</v>
      </c>
      <c r="F221" s="13">
        <f t="shared" si="3"/>
        <v>70.708640484106652</v>
      </c>
    </row>
    <row r="222" spans="1:8" x14ac:dyDescent="0.2">
      <c r="A222" s="20">
        <v>217</v>
      </c>
      <c r="B222" s="71">
        <f>('12 Data'!B221*'12 Data'!$I$9)*($D$3/'12 Data'!$C$2)*(('12 Data'!$I$8/12.25)^3)*FWT!$K$169</f>
        <v>1296</v>
      </c>
      <c r="C222" s="11">
        <f>'12 Data'!C221*(($D$3/'12 Data'!$C$2)^2)*(('12 Data'!$I$8/12.25)^2)*(FWT!$J$14/0.075)-(((((FWT!$B$12/FWT!$K$169)/((FWT!$C$14*FWT!$E$14)/144))/550)^2)*0.15)</f>
        <v>0.92599259602280182</v>
      </c>
      <c r="D222" s="17">
        <f>E222*FWT!$K$169</f>
        <v>0.26739772461703376</v>
      </c>
      <c r="E222" s="17">
        <f>('12 Data'!D221*'12 Data'!$I$9)*(($D$3/'12 Data'!$C$2)^3)*(('12 Data'!$I$8/12.25)^5)*(FWT!$J$14/0.075)</f>
        <v>0.26739772461703376</v>
      </c>
      <c r="F222" s="13">
        <f t="shared" si="3"/>
        <v>70.551678421732916</v>
      </c>
    </row>
    <row r="223" spans="1:8" x14ac:dyDescent="0.2">
      <c r="A223" s="20">
        <v>218</v>
      </c>
      <c r="B223" s="71">
        <f>('12 Data'!B222*'12 Data'!$I$9)*($D$3/'12 Data'!$C$2)*(('12 Data'!$I$8/12.25)^3)*FWT!$K$169</f>
        <v>1302</v>
      </c>
      <c r="C223" s="11">
        <f>'12 Data'!C222*(($D$3/'12 Data'!$C$2)^2)*(('12 Data'!$I$8/12.25)^2)*(FWT!$J$14/0.075)-(((((FWT!$B$12/FWT!$K$169)/((FWT!$C$14*FWT!$E$14)/144))/550)^2)*0.15)</f>
        <v>0.9165013588337656</v>
      </c>
      <c r="D223" s="17">
        <f>E223*FWT!$K$169</f>
        <v>0.26650353663429771</v>
      </c>
      <c r="E223" s="17">
        <f>('12 Data'!D222*'12 Data'!$I$9)*(($D$3/'12 Data'!$C$2)^3)*(('12 Data'!$I$8/12.25)^5)*(FWT!$J$14/0.075)</f>
        <v>0.26650353663429771</v>
      </c>
      <c r="F223" s="13">
        <f t="shared" si="3"/>
        <v>70.387195640068853</v>
      </c>
    </row>
    <row r="224" spans="1:8" x14ac:dyDescent="0.2">
      <c r="A224" s="20">
        <v>219</v>
      </c>
      <c r="B224" s="71">
        <f>('12 Data'!B223*'12 Data'!$I$9)*($D$3/'12 Data'!$C$2)*(('12 Data'!$I$8/12.25)^3)*FWT!$K$169</f>
        <v>1308</v>
      </c>
      <c r="C224" s="11">
        <f>'12 Data'!C223*(($D$3/'12 Data'!$C$2)^2)*(('12 Data'!$I$8/12.25)^2)*(FWT!$J$14/0.075)-(((((FWT!$B$12/FWT!$K$169)/((FWT!$C$14*FWT!$E$14)/144))/550)^2)*0.15)</f>
        <v>0.90694394283047319</v>
      </c>
      <c r="D224" s="17">
        <f>E224*FWT!$K$169</f>
        <v>0.2655894965315429</v>
      </c>
      <c r="E224" s="17">
        <f>('12 Data'!D223*'12 Data'!$I$9)*(($D$3/'12 Data'!$C$2)^3)*(('12 Data'!$I$8/12.25)^5)*(FWT!$J$14/0.075)</f>
        <v>0.2655894965315429</v>
      </c>
      <c r="F224" s="13">
        <f t="shared" si="3"/>
        <v>70.214989408359855</v>
      </c>
    </row>
    <row r="225" spans="1:6" x14ac:dyDescent="0.2">
      <c r="A225" s="20">
        <v>220</v>
      </c>
      <c r="B225" s="71">
        <f>('12 Data'!B224*'12 Data'!$I$9)*($D$3/'12 Data'!$C$2)*(('12 Data'!$I$8/12.25)^3)*FWT!$K$169</f>
        <v>1314</v>
      </c>
      <c r="C225" s="11">
        <f>'12 Data'!C224*(($D$3/'12 Data'!$C$2)^2)*(('12 Data'!$I$8/12.25)^2)*(FWT!$J$14/0.075)-(((((FWT!$B$12/FWT!$K$169)/((FWT!$C$14*FWT!$E$14)/144))/550)^2)*0.15)</f>
        <v>0.89732105719771649</v>
      </c>
      <c r="D225" s="17">
        <f>E225*FWT!$K$169</f>
        <v>0.26465590100555336</v>
      </c>
      <c r="E225" s="17">
        <f>('12 Data'!D224*'12 Data'!$I$9)*(($D$3/'12 Data'!$C$2)^3)*(('12 Data'!$I$8/12.25)^5)*(FWT!$J$14/0.075)</f>
        <v>0.26465590100555336</v>
      </c>
      <c r="F225" s="13">
        <f t="shared" si="3"/>
        <v>70.03484703245546</v>
      </c>
    </row>
    <row r="226" spans="1:6" x14ac:dyDescent="0.2">
      <c r="A226" s="20">
        <v>221</v>
      </c>
      <c r="B226" s="71">
        <f>('12 Data'!B225*'12 Data'!$I$9)*($D$3/'12 Data'!$C$2)*(('12 Data'!$I$8/12.25)^3)*FWT!$K$169</f>
        <v>1320</v>
      </c>
      <c r="C226" s="11">
        <f>'12 Data'!C225*(($D$3/'12 Data'!$C$2)^2)*(('12 Data'!$I$8/12.25)^2)*(FWT!$J$14/0.075)-(((((FWT!$B$12/FWT!$K$169)/((FWT!$C$14*FWT!$E$14)/144))/550)^2)*0.15)</f>
        <v>0.8876333673342468</v>
      </c>
      <c r="D226" s="17">
        <f>E226*FWT!$K$169</f>
        <v>0.26370305545277534</v>
      </c>
      <c r="E226" s="17">
        <f>('12 Data'!D225*'12 Data'!$I$9)*(($D$3/'12 Data'!$C$2)^3)*(('12 Data'!$I$8/12.25)^5)*(FWT!$J$14/0.075)</f>
        <v>0.26370305545277534</v>
      </c>
      <c r="F226" s="13">
        <f t="shared" si="3"/>
        <v>69.846545364852759</v>
      </c>
    </row>
    <row r="227" spans="1:6" x14ac:dyDescent="0.2">
      <c r="A227" s="20">
        <v>222</v>
      </c>
      <c r="B227" s="71">
        <f>('12 Data'!B226*'12 Data'!$I$9)*($D$3/'12 Data'!$C$2)*(('12 Data'!$I$8/12.25)^3)*FWT!$K$169</f>
        <v>1326</v>
      </c>
      <c r="C227" s="11">
        <f>'12 Data'!C226*(($D$3/'12 Data'!$C$2)^2)*(('12 Data'!$I$8/12.25)^2)*(FWT!$J$14/0.075)-(((((FWT!$B$12/FWT!$K$169)/((FWT!$C$14*FWT!$E$14)/144))/550)^2)*0.15)</f>
        <v>0.87788149202481125</v>
      </c>
      <c r="D227" s="17">
        <f>E227*FWT!$K$169</f>
        <v>0.2627312739002518</v>
      </c>
      <c r="E227" s="17">
        <f>('12 Data'!D226*'12 Data'!$I$9)*(($D$3/'12 Data'!$C$2)^3)*(('12 Data'!$I$8/12.25)^5)*(FWT!$J$14/0.075)</f>
        <v>0.2627312739002518</v>
      </c>
      <c r="F227" s="13">
        <f t="shared" si="3"/>
        <v>69.649850292991275</v>
      </c>
    </row>
    <row r="228" spans="1:6" x14ac:dyDescent="0.2">
      <c r="A228" s="20">
        <v>223</v>
      </c>
      <c r="B228" s="71">
        <f>('12 Data'!B227*'12 Data'!$I$9)*($D$3/'12 Data'!$C$2)*(('12 Data'!$I$8/12.25)^3)*FWT!$K$169</f>
        <v>1332</v>
      </c>
      <c r="C228" s="11">
        <f>'12 Data'!C227*(($D$3/'12 Data'!$C$2)^2)*(('12 Data'!$I$8/12.25)^2)*(FWT!$J$14/0.075)-(((((FWT!$B$12/FWT!$K$169)/((FWT!$C$14*FWT!$E$14)/144))/550)^2)*0.15)</f>
        <v>0.86806600057127847</v>
      </c>
      <c r="D228" s="17">
        <f>E228*FWT!$K$169</f>
        <v>0.2617408789333735</v>
      </c>
      <c r="E228" s="17">
        <f>('12 Data'!D227*'12 Data'!$I$9)*(($D$3/'12 Data'!$C$2)^3)*(('12 Data'!$I$8/12.25)^5)*(FWT!$J$14/0.075)</f>
        <v>0.2617408789333735</v>
      </c>
      <c r="F228" s="13">
        <f t="shared" si="3"/>
        <v>69.444516205009265</v>
      </c>
    </row>
    <row r="229" spans="1:6" x14ac:dyDescent="0.2">
      <c r="A229" s="20">
        <v>224</v>
      </c>
      <c r="B229" s="71">
        <f>('12 Data'!B228*'12 Data'!$I$9)*($D$3/'12 Data'!$C$2)*(('12 Data'!$I$8/12.25)^3)*FWT!$K$169</f>
        <v>1338</v>
      </c>
      <c r="C229" s="11">
        <f>'12 Data'!C228*(($D$3/'12 Data'!$C$2)^2)*(('12 Data'!$I$8/12.25)^2)*(FWT!$J$14/0.075)-(((((FWT!$B$12/FWT!$K$169)/((FWT!$C$14*FWT!$E$14)/144))/550)^2)*0.15)</f>
        <v>0.85818740988257214</v>
      </c>
      <c r="D229" s="17">
        <f>E229*FWT!$K$169</f>
        <v>0.26073220162042937</v>
      </c>
      <c r="E229" s="17">
        <f>('12 Data'!D228*'12 Data'!$I$9)*(($D$3/'12 Data'!$C$2)^3)*(('12 Data'!$I$8/12.25)^5)*(FWT!$J$14/0.075)</f>
        <v>0.26073220162042937</v>
      </c>
      <c r="F229" s="13">
        <f t="shared" si="3"/>
        <v>69.230285432121192</v>
      </c>
    </row>
    <row r="230" spans="1:6" x14ac:dyDescent="0.2">
      <c r="A230" s="20">
        <v>225</v>
      </c>
      <c r="B230" s="71">
        <f>('12 Data'!B229*'12 Data'!$I$9)*($D$3/'12 Data'!$C$2)*(('12 Data'!$I$8/12.25)^3)*FWT!$K$169</f>
        <v>1344</v>
      </c>
      <c r="C230" s="11">
        <f>'12 Data'!C229*(($D$3/'12 Data'!$C$2)^2)*(('12 Data'!$I$8/12.25)^2)*(FWT!$J$14/0.075)-(((((FWT!$B$12/FWT!$K$169)/((FWT!$C$14*FWT!$E$14)/144))/550)^2)*0.15)</f>
        <v>0.84824618152360165</v>
      </c>
      <c r="D230" s="17">
        <f>E230*FWT!$K$169</f>
        <v>0.25970558143397354</v>
      </c>
      <c r="E230" s="17">
        <f>('12 Data'!D229*'12 Data'!$I$9)*(($D$3/'12 Data'!$C$2)^3)*(('12 Data'!$I$8/12.25)^5)*(FWT!$J$14/0.075)</f>
        <v>0.25970558143397354</v>
      </c>
      <c r="F230" s="13">
        <f t="shared" si="3"/>
        <v>69.006887666789893</v>
      </c>
    </row>
    <row r="231" spans="1:6" x14ac:dyDescent="0.2">
      <c r="A231" s="20">
        <v>226</v>
      </c>
      <c r="B231" s="71">
        <f>('12 Data'!B230*'12 Data'!$I$9)*($D$3/'12 Data'!$C$2)*(('12 Data'!$I$8/12.25)^3)*FWT!$K$169</f>
        <v>1350</v>
      </c>
      <c r="C231" s="11">
        <f>'12 Data'!C230*(($D$3/'12 Data'!$C$2)^2)*(('12 Data'!$I$8/12.25)^2)*(FWT!$J$14/0.075)-(((((FWT!$B$12/FWT!$K$169)/((FWT!$C$14*FWT!$E$14)/144))/550)^2)*0.15)</f>
        <v>0.83824271872310274</v>
      </c>
      <c r="D231" s="17">
        <f>E231*FWT!$K$169</f>
        <v>0.25866136616898677</v>
      </c>
      <c r="E231" s="17">
        <f>('12 Data'!D230*'12 Data'!$I$9)*(($D$3/'12 Data'!$C$2)^3)*(('12 Data'!$I$8/12.25)^5)*(FWT!$J$14/0.075)</f>
        <v>0.25866136616898677</v>
      </c>
      <c r="F231" s="13">
        <f t="shared" si="3"/>
        <v>68.774039355841737</v>
      </c>
    </row>
    <row r="232" spans="1:6" x14ac:dyDescent="0.2">
      <c r="A232" s="20">
        <v>227</v>
      </c>
      <c r="B232" s="71">
        <f>('12 Data'!B231*'12 Data'!$I$9)*($D$3/'12 Data'!$C$2)*(('12 Data'!$I$8/12.25)^3)*FWT!$K$169</f>
        <v>1356</v>
      </c>
      <c r="C232" s="11">
        <f>'12 Data'!C231*(($D$3/'12 Data'!$C$2)^2)*(('12 Data'!$I$8/12.25)^2)*(FWT!$J$14/0.075)-(((((FWT!$B$12/FWT!$K$169)/((FWT!$C$14*FWT!$E$14)/144))/550)^2)*0.15)</f>
        <v>0.82817736334042724</v>
      </c>
      <c r="D232" s="17">
        <f>E232*FWT!$K$169</f>
        <v>0.25759991185786119</v>
      </c>
      <c r="E232" s="17">
        <f>('12 Data'!D231*'12 Data'!$I$9)*(($D$3/'12 Data'!$C$2)^3)*(('12 Data'!$I$8/12.25)^5)*(FWT!$J$14/0.075)</f>
        <v>0.25759991185786119</v>
      </c>
      <c r="F232" s="13">
        <f t="shared" si="3"/>
        <v>68.53144306765833</v>
      </c>
    </row>
    <row r="233" spans="1:6" x14ac:dyDescent="0.2">
      <c r="A233" s="20">
        <v>228</v>
      </c>
      <c r="B233" s="71">
        <f>('12 Data'!B232*'12 Data'!$I$9)*($D$3/'12 Data'!$C$2)*(('12 Data'!$I$8/12.25)^3)*FWT!$K$169</f>
        <v>1362</v>
      </c>
      <c r="C233" s="11">
        <f>'12 Data'!C232*(($D$3/'12 Data'!$C$2)^2)*(('12 Data'!$I$8/12.25)^2)*(FWT!$J$14/0.075)-(((((FWT!$B$12/FWT!$K$169)/((FWT!$C$14*FWT!$E$14)/144))/550)^2)*0.15)</f>
        <v>0.81805039279121616</v>
      </c>
      <c r="D233" s="17">
        <f>E233*FWT!$K$169</f>
        <v>0.25652158268217529</v>
      </c>
      <c r="E233" s="17">
        <f>('12 Data'!D232*'12 Data'!$I$9)*(($D$3/'12 Data'!$C$2)^3)*(('12 Data'!$I$8/12.25)^5)*(FWT!$J$14/0.075)</f>
        <v>0.25652158268217529</v>
      </c>
      <c r="F233" s="13">
        <f t="shared" si="3"/>
        <v>68.27878683257623</v>
      </c>
    </row>
    <row r="234" spans="1:6" x14ac:dyDescent="0.2">
      <c r="A234" s="20">
        <v>229</v>
      </c>
      <c r="B234" s="71">
        <f>('12 Data'!B233*'12 Data'!$I$9)*($D$3/'12 Data'!$C$2)*(('12 Data'!$I$8/12.25)^3)*FWT!$K$169</f>
        <v>1368</v>
      </c>
      <c r="C234" s="11">
        <f>'12 Data'!C233*(($D$3/'12 Data'!$C$2)^2)*(('12 Data'!$I$8/12.25)^2)*(FWT!$J$14/0.075)-(((((FWT!$B$12/FWT!$K$169)/((FWT!$C$14*FWT!$E$14)/144))/550)^2)*0.15)</f>
        <v>0.80786201693212223</v>
      </c>
      <c r="D234" s="17">
        <f>E234*FWT!$K$169</f>
        <v>0.25542675088128769</v>
      </c>
      <c r="E234" s="17">
        <f>('12 Data'!D233*'12 Data'!$I$9)*(($D$3/'12 Data'!$C$2)^3)*(('12 Data'!$I$8/12.25)^5)*(FWT!$J$14/0.075)</f>
        <v>0.25542675088128769</v>
      </c>
      <c r="F234" s="13">
        <f t="shared" si="3"/>
        <v>68.015743455621518</v>
      </c>
    </row>
    <row r="235" spans="1:6" x14ac:dyDescent="0.2">
      <c r="A235" s="20">
        <v>230</v>
      </c>
      <c r="B235" s="71">
        <f>('12 Data'!B234*'12 Data'!$I$9)*($D$3/'12 Data'!$C$2)*(('12 Data'!$I$8/12.25)^3)*FWT!$K$169</f>
        <v>1374</v>
      </c>
      <c r="C235" s="11">
        <f>'12 Data'!C234*(($D$3/'12 Data'!$C$2)^2)*(('12 Data'!$I$8/12.25)^2)*(FWT!$J$14/0.075)-(((((FWT!$B$12/FWT!$K$169)/((FWT!$C$14*FWT!$E$14)/144))/550)^2)*0.15)</f>
        <v>0.79761237490430592</v>
      </c>
      <c r="D235" s="17">
        <f>E235*FWT!$K$169</f>
        <v>0.25431579665773474</v>
      </c>
      <c r="E235" s="17">
        <f>('12 Data'!D234*'12 Data'!$I$9)*(($D$3/'12 Data'!$C$2)^3)*(('12 Data'!$I$8/12.25)^5)*(FWT!$J$14/0.075)</f>
        <v>0.25431579665773474</v>
      </c>
      <c r="F235" s="13">
        <f t="shared" si="3"/>
        <v>67.741969800675804</v>
      </c>
    </row>
    <row r="236" spans="1:6" x14ac:dyDescent="0.2">
      <c r="A236" s="20">
        <v>231</v>
      </c>
      <c r="B236" s="71">
        <f>('12 Data'!B235*'12 Data'!$I$9)*($D$3/'12 Data'!$C$2)*(('12 Data'!$I$8/12.25)^3)*FWT!$K$169</f>
        <v>1380</v>
      </c>
      <c r="C236" s="11">
        <f>'12 Data'!C235*(($D$3/'12 Data'!$C$2)^2)*(('12 Data'!$I$8/12.25)^2)*(FWT!$J$14/0.075)-(((((FWT!$B$12/FWT!$K$169)/((FWT!$C$14*FWT!$E$14)/144))/550)^2)*0.15)</f>
        <v>0.78730153193602337</v>
      </c>
      <c r="D236" s="17">
        <f>E236*FWT!$K$169</f>
        <v>0.25318910807943334</v>
      </c>
      <c r="E236" s="17">
        <f>('12 Data'!D235*'12 Data'!$I$9)*(($D$3/'12 Data'!$C$2)^3)*(('12 Data'!$I$8/12.25)^5)*(FWT!$J$14/0.075)</f>
        <v>0.25318910807943334</v>
      </c>
      <c r="F236" s="13">
        <f t="shared" si="3"/>
        <v>67.457106045213322</v>
      </c>
    </row>
    <row r="237" spans="1:6" x14ac:dyDescent="0.2">
      <c r="A237" s="20">
        <v>232</v>
      </c>
      <c r="B237" s="71">
        <f>('12 Data'!B236*'12 Data'!$I$9)*($D$3/'12 Data'!$C$2)*(('12 Data'!$I$8/12.25)^3)*FWT!$K$169</f>
        <v>1386</v>
      </c>
      <c r="C237" s="11">
        <f>'12 Data'!C236*(($D$3/'12 Data'!$C$2)^2)*(('12 Data'!$I$8/12.25)^2)*(FWT!$J$14/0.075)-(((((FWT!$B$12/FWT!$K$169)/((FWT!$C$14*FWT!$E$14)/144))/550)^2)*0.15)</f>
        <v>0.77692947610402374</v>
      </c>
      <c r="D237" s="17">
        <f>E237*FWT!$K$169</f>
        <v>0.25204708097869311</v>
      </c>
      <c r="E237" s="17">
        <f>('12 Data'!D236*'12 Data'!$I$9)*(($D$3/'12 Data'!$C$2)^3)*(('12 Data'!$I$8/12.25)^5)*(FWT!$J$14/0.075)</f>
        <v>0.25204708097869311</v>
      </c>
      <c r="F237" s="13">
        <f t="shared" si="3"/>
        <v>67.160774904698727</v>
      </c>
    </row>
    <row r="238" spans="1:6" x14ac:dyDescent="0.2">
      <c r="A238" s="20">
        <v>233</v>
      </c>
      <c r="B238" s="71">
        <f>('12 Data'!B237*'12 Data'!$I$9)*($D$3/'12 Data'!$C$2)*(('12 Data'!$I$8/12.25)^3)*FWT!$K$169</f>
        <v>1392</v>
      </c>
      <c r="C238" s="11">
        <f>'12 Data'!C237*(($D$3/'12 Data'!$C$2)^2)*(('12 Data'!$I$8/12.25)^2)*(FWT!$J$14/0.075)-(((((FWT!$B$12/FWT!$K$169)/((FWT!$C$14*FWT!$E$14)/144))/550)^2)*0.15)</f>
        <v>0.76649611505392368</v>
      </c>
      <c r="D238" s="17">
        <f>E238*FWT!$K$169</f>
        <v>0.25089011884803686</v>
      </c>
      <c r="E238" s="17">
        <f>('12 Data'!D237*'12 Data'!$I$9)*(($D$3/'12 Data'!$C$2)^3)*(('12 Data'!$I$8/12.25)^5)*(FWT!$J$14/0.075)</f>
        <v>0.25089011884803686</v>
      </c>
      <c r="F238" s="13">
        <f t="shared" si="3"/>
        <v>66.852580825778546</v>
      </c>
    </row>
    <row r="239" spans="1:6" x14ac:dyDescent="0.2">
      <c r="A239" s="20">
        <v>234</v>
      </c>
      <c r="B239" s="71">
        <f>('12 Data'!B238*'12 Data'!$I$9)*($D$3/'12 Data'!$C$2)*(('12 Data'!$I$8/12.25)^3)*FWT!$K$169</f>
        <v>1398</v>
      </c>
      <c r="C239" s="11">
        <f>'12 Data'!C238*(($D$3/'12 Data'!$C$2)^2)*(('12 Data'!$I$8/12.25)^2)*(FWT!$J$14/0.075)-(((((FWT!$B$12/FWT!$K$169)/((FWT!$C$14*FWT!$E$14)/144))/550)^2)*0.15)</f>
        <v>0.7560012726795553</v>
      </c>
      <c r="D239" s="17">
        <f>E239*FWT!$K$169</f>
        <v>0.24971863273282346</v>
      </c>
      <c r="E239" s="17">
        <f>('12 Data'!D238*'12 Data'!$I$9)*(($D$3/'12 Data'!$C$2)^3)*(('12 Data'!$I$8/12.25)^5)*(FWT!$J$14/0.075)</f>
        <v>0.24971863273282346</v>
      </c>
      <c r="F239" s="13">
        <f t="shared" si="3"/>
        <v>66.532109147395602</v>
      </c>
    </row>
    <row r="240" spans="1:6" x14ac:dyDescent="0.2">
      <c r="A240" s="20">
        <v>235</v>
      </c>
      <c r="B240" s="71">
        <f>('12 Data'!B239*'12 Data'!$I$9)*($D$3/'12 Data'!$C$2)*(('12 Data'!$I$8/12.25)^3)*FWT!$K$169</f>
        <v>1404</v>
      </c>
      <c r="C240" s="11">
        <f>'12 Data'!C239*(($D$3/'12 Data'!$C$2)^2)*(('12 Data'!$I$8/12.25)^2)*(FWT!$J$14/0.075)-(((((FWT!$B$12/FWT!$K$169)/((FWT!$C$14*FWT!$E$14)/144))/550)^2)*0.15)</f>
        <v>0.74544468576120837</v>
      </c>
      <c r="D240" s="17">
        <f>E240*FWT!$K$169</f>
        <v>0.24853304112068123</v>
      </c>
      <c r="E240" s="17">
        <f>('12 Data'!D239*'12 Data'!$I$9)*(($D$3/'12 Data'!$C$2)^3)*(('12 Data'!$I$8/12.25)^5)*(FWT!$J$14/0.075)</f>
        <v>0.24853304112068123</v>
      </c>
      <c r="F240" s="13">
        <f t="shared" si="3"/>
        <v>66.198925228957279</v>
      </c>
    </row>
    <row r="241" spans="1:6" x14ac:dyDescent="0.2">
      <c r="A241" s="20">
        <v>236</v>
      </c>
      <c r="B241" s="71">
        <f>('12 Data'!B240*'12 Data'!$I$9)*($D$3/'12 Data'!$C$2)*(('12 Data'!$I$8/12.25)^3)*FWT!$K$169</f>
        <v>1410</v>
      </c>
      <c r="C241" s="11">
        <f>'12 Data'!C240*(($D$3/'12 Data'!$C$2)^2)*(('12 Data'!$I$8/12.25)^2)*(FWT!$J$14/0.075)-(((((FWT!$B$12/FWT!$K$169)/((FWT!$C$14*FWT!$E$14)/144))/550)^2)*0.15)</f>
        <v>0.73482600056278335</v>
      </c>
      <c r="D241" s="17">
        <f>E241*FWT!$K$169</f>
        <v>0.24733376982774985</v>
      </c>
      <c r="E241" s="17">
        <f>('12 Data'!D240*'12 Data'!$I$9)*(($D$3/'12 Data'!$C$2)^3)*(('12 Data'!$I$8/12.25)^5)*(FWT!$J$14/0.075)</f>
        <v>0.24733376982774985</v>
      </c>
      <c r="F241" s="13">
        <f t="shared" si="3"/>
        <v>65.852573544717814</v>
      </c>
    </row>
    <row r="242" spans="1:6" x14ac:dyDescent="0.2">
      <c r="A242" s="20">
        <v>237</v>
      </c>
      <c r="B242" s="71">
        <f>('12 Data'!B241*'12 Data'!$I$9)*($D$3/'12 Data'!$C$2)*(('12 Data'!$I$8/12.25)^3)*FWT!$K$169</f>
        <v>1416</v>
      </c>
      <c r="C242" s="11">
        <f>'12 Data'!C241*(($D$3/'12 Data'!$C$2)^2)*(('12 Data'!$I$8/12.25)^2)*(FWT!$J$14/0.075)-(((((FWT!$B$12/FWT!$K$169)/((FWT!$C$14*FWT!$E$14)/144))/550)^2)*0.15)</f>
        <v>0.72414476938790917</v>
      </c>
      <c r="D242" s="17">
        <f>E242*FWT!$K$169</f>
        <v>0.24612125188172651</v>
      </c>
      <c r="E242" s="17">
        <f>('12 Data'!D241*'12 Data'!$I$9)*(($D$3/'12 Data'!$C$2)^3)*(('12 Data'!$I$8/12.25)^5)*(FWT!$J$14/0.075)</f>
        <v>0.24612125188172651</v>
      </c>
      <c r="F242" s="13">
        <f t="shared" si="3"/>
        <v>65.492576743562097</v>
      </c>
    </row>
    <row r="243" spans="1:6" x14ac:dyDescent="0.2">
      <c r="A243" s="20">
        <v>238</v>
      </c>
      <c r="B243" s="71">
        <f>('12 Data'!B242*'12 Data'!$I$9)*($D$3/'12 Data'!$C$2)*(('12 Data'!$I$8/12.25)^3)*FWT!$K$169</f>
        <v>1422</v>
      </c>
      <c r="C243" s="11">
        <f>'12 Data'!C242*(($D$3/'12 Data'!$C$2)^2)*(('12 Data'!$I$8/12.25)^2)*(FWT!$J$14/0.075)-(((((FWT!$B$12/FWT!$K$169)/((FWT!$C$14*FWT!$E$14)/144))/550)^2)*0.15)</f>
        <v>0.71340044709502848</v>
      </c>
      <c r="D243" s="17">
        <f>E243*FWT!$K$169</f>
        <v>0.24489592740172114</v>
      </c>
      <c r="E243" s="17">
        <f>('12 Data'!D242*'12 Data'!$I$9)*(($D$3/'12 Data'!$C$2)^3)*(('12 Data'!$I$8/12.25)^5)*(FWT!$J$14/0.075)</f>
        <v>0.24489592740172114</v>
      </c>
      <c r="F243" s="13">
        <f t="shared" si="3"/>
        <v>65.118434673400188</v>
      </c>
    </row>
    <row r="244" spans="1:6" x14ac:dyDescent="0.2">
      <c r="A244" s="20">
        <v>239</v>
      </c>
      <c r="B244" s="71">
        <f>('12 Data'!B243*'12 Data'!$I$9)*($D$3/'12 Data'!$C$2)*(('12 Data'!$I$8/12.25)^3)*FWT!$K$169</f>
        <v>1428</v>
      </c>
      <c r="C244" s="11">
        <f>'12 Data'!C243*(($D$3/'12 Data'!$C$2)^2)*(('12 Data'!$I$8/12.25)^2)*(FWT!$J$14/0.075)-(((((FWT!$B$12/FWT!$K$169)/((FWT!$C$14*FWT!$E$14)/144))/550)^2)*0.15)</f>
        <v>0.70259238757130704</v>
      </c>
      <c r="D244" s="17">
        <f>E244*FWT!$K$169</f>
        <v>0.24365824347491327</v>
      </c>
      <c r="E244" s="17">
        <f>('12 Data'!D243*'12 Data'!$I$9)*(($D$3/'12 Data'!$C$2)^3)*(('12 Data'!$I$8/12.25)^5)*(FWT!$J$14/0.075)</f>
        <v>0.24365824347491327</v>
      </c>
      <c r="F244" s="13">
        <f t="shared" si="3"/>
        <v>64.729623369408245</v>
      </c>
    </row>
    <row r="245" spans="1:6" x14ac:dyDescent="0.2">
      <c r="A245" s="20">
        <v>240</v>
      </c>
      <c r="B245" s="71">
        <f>('12 Data'!B244*'12 Data'!$I$9)*($D$3/'12 Data'!$C$2)*(('12 Data'!$I$8/12.25)^3)*FWT!$K$169</f>
        <v>1434</v>
      </c>
      <c r="C245" s="11">
        <f>'12 Data'!C244*(($D$3/'12 Data'!$C$2)^2)*(('12 Data'!$I$8/12.25)^2)*(FWT!$J$14/0.075)-(((((FWT!$B$12/FWT!$K$169)/((FWT!$C$14*FWT!$E$14)/144))/550)^2)*0.15)</f>
        <v>0.69171984016560462</v>
      </c>
      <c r="D245" s="17">
        <f>E245*FWT!$K$169</f>
        <v>0.2424086540300297</v>
      </c>
      <c r="E245" s="17">
        <f>('12 Data'!D244*'12 Data'!$I$9)*(($D$3/'12 Data'!$C$2)^3)*(('12 Data'!$I$8/12.25)^5)*(FWT!$J$14/0.075)</f>
        <v>0.2424086540300297</v>
      </c>
      <c r="F245" s="13">
        <f t="shared" si="3"/>
        <v>64.325594005421351</v>
      </c>
    </row>
    <row r="246" spans="1:6" x14ac:dyDescent="0.2">
      <c r="A246" s="20">
        <v>241</v>
      </c>
      <c r="B246" s="71">
        <f>('12 Data'!B245*'12 Data'!$I$9)*($D$3/'12 Data'!$C$2)*(('12 Data'!$I$8/12.25)^3)*FWT!$K$169</f>
        <v>1440</v>
      </c>
      <c r="C246" s="11">
        <f>'12 Data'!C245*(($D$3/'12 Data'!$C$2)^2)*(('12 Data'!$I$8/12.25)^2)*(FWT!$J$14/0.075)-(((((FWT!$B$12/FWT!$K$169)/((FWT!$C$14*FWT!$E$14)/144))/550)^2)*0.15)</f>
        <v>0.68078194608031728</v>
      </c>
      <c r="D246" s="17">
        <f>E246*FWT!$K$169</f>
        <v>0.24114761970760959</v>
      </c>
      <c r="E246" s="17">
        <f>('12 Data'!D245*'12 Data'!$I$9)*(($D$3/'12 Data'!$C$2)^3)*(('12 Data'!$I$8/12.25)^5)*(FWT!$J$14/0.075)</f>
        <v>0.24114761970760959</v>
      </c>
      <c r="F246" s="13">
        <f t="shared" si="3"/>
        <v>63.905771807809522</v>
      </c>
    </row>
    <row r="247" spans="1:6" x14ac:dyDescent="0.2">
      <c r="A247" s="20">
        <v>242</v>
      </c>
      <c r="B247" s="71">
        <f>('12 Data'!B246*'12 Data'!$I$9)*($D$3/'12 Data'!$C$2)*(('12 Data'!$I$8/12.25)^3)*FWT!$K$169</f>
        <v>1446</v>
      </c>
      <c r="C247" s="11">
        <f>'12 Data'!C246*(($D$3/'12 Data'!$C$2)^2)*(('12 Data'!$I$8/12.25)^2)*(FWT!$J$14/0.075)-(((((FWT!$B$12/FWT!$K$169)/((FWT!$C$14*FWT!$E$14)/144))/550)^2)*0.15)</f>
        <v>0.66977773472211755</v>
      </c>
      <c r="D247" s="17">
        <f>E247*FWT!$K$169</f>
        <v>0.23987560772709762</v>
      </c>
      <c r="E247" s="17">
        <f>('12 Data'!D246*'12 Data'!$I$9)*(($D$3/'12 Data'!$C$2)^3)*(('12 Data'!$I$8/12.25)^5)*(FWT!$J$14/0.075)</f>
        <v>0.23987560772709762</v>
      </c>
      <c r="F247" s="13">
        <f t="shared" si="3"/>
        <v>63.46955493122757</v>
      </c>
    </row>
    <row r="248" spans="1:6" x14ac:dyDescent="0.2">
      <c r="A248" s="20">
        <v>243</v>
      </c>
      <c r="B248" s="71">
        <f>('12 Data'!B247*'12 Data'!$I$9)*($D$3/'12 Data'!$C$2)*(('12 Data'!$I$8/12.25)^3)*FWT!$K$169</f>
        <v>1452</v>
      </c>
      <c r="C248" s="11">
        <f>'12 Data'!C247*(($D$3/'12 Data'!$C$2)^2)*(('12 Data'!$I$8/12.25)^2)*(FWT!$J$14/0.075)-(((((FWT!$B$12/FWT!$K$169)/((FWT!$C$14*FWT!$E$14)/144))/550)^2)*0.15)</f>
        <v>0.65870612001169015</v>
      </c>
      <c r="D248" s="17">
        <f>E248*FWT!$K$169</f>
        <v>0.2385930917507251</v>
      </c>
      <c r="E248" s="17">
        <f>('12 Data'!D247*'12 Data'!$I$9)*(($D$3/'12 Data'!$C$2)^3)*(('12 Data'!$I$8/12.25)^5)*(FWT!$J$14/0.075)</f>
        <v>0.2385930917507251</v>
      </c>
      <c r="F248" s="13">
        <f t="shared" si="3"/>
        <v>63.016313295726178</v>
      </c>
    </row>
    <row r="249" spans="1:6" x14ac:dyDescent="0.2">
      <c r="A249" s="20">
        <v>244</v>
      </c>
      <c r="B249" s="71">
        <f>('12 Data'!B248*'12 Data'!$I$9)*($D$3/'12 Data'!$C$2)*(('12 Data'!$I$8/12.25)^3)*FWT!$K$169</f>
        <v>1458</v>
      </c>
      <c r="C249" s="11">
        <f>'12 Data'!C248*(($D$3/'12 Data'!$C$2)^2)*(('12 Data'!$I$8/12.25)^2)*(FWT!$J$14/0.075)-(((((FWT!$B$12/FWT!$K$169)/((FWT!$C$14*FWT!$E$14)/144))/550)^2)*0.15)</f>
        <v>0.64756589665238296</v>
      </c>
      <c r="D249" s="17">
        <f>E249*FWT!$K$169</f>
        <v>0.2373005517442128</v>
      </c>
      <c r="E249" s="17">
        <f>('12 Data'!D248*'12 Data'!$I$9)*(($D$3/'12 Data'!$C$2)^3)*(('12 Data'!$I$8/12.25)^5)*(FWT!$J$14/0.075)</f>
        <v>0.2373005517442128</v>
      </c>
      <c r="F249" s="13">
        <f t="shared" si="3"/>
        <v>62.545387384753035</v>
      </c>
    </row>
    <row r="250" spans="1:6" x14ac:dyDescent="0.2">
      <c r="A250" s="20">
        <v>245</v>
      </c>
      <c r="B250" s="71">
        <f>('12 Data'!B249*'12 Data'!$I$9)*($D$3/'12 Data'!$C$2)*(('12 Data'!$I$8/12.25)^3)*FWT!$K$169</f>
        <v>1464</v>
      </c>
      <c r="C250" s="11">
        <f>'12 Data'!C249*(($D$3/'12 Data'!$C$2)^2)*(('12 Data'!$I$8/12.25)^2)*(FWT!$J$14/0.075)-(((((FWT!$B$12/FWT!$K$169)/((FWT!$C$14*FWT!$E$14)/144))/550)^2)*0.15)</f>
        <v>0.63635573635778808</v>
      </c>
      <c r="D250" s="17">
        <f>E250*FWT!$K$169</f>
        <v>0.23599847383427591</v>
      </c>
      <c r="E250" s="17">
        <f>('12 Data'!D249*'12 Data'!$I$9)*(($D$3/'12 Data'!$C$2)^3)*(('12 Data'!$I$8/12.25)^5)*(FWT!$J$14/0.075)</f>
        <v>0.23599847383427591</v>
      </c>
      <c r="F250" s="13">
        <f t="shared" si="3"/>
        <v>62.056087003686436</v>
      </c>
    </row>
    <row r="251" spans="1:6" x14ac:dyDescent="0.2">
      <c r="A251" s="20">
        <v>246</v>
      </c>
      <c r="B251" s="71">
        <f>('12 Data'!B250*'12 Data'!$I$9)*($D$3/'12 Data'!$C$2)*(('12 Data'!$I$8/12.25)^3)*FWT!$K$169</f>
        <v>1470</v>
      </c>
      <c r="C251" s="11">
        <f>'12 Data'!C250*(($D$3/'12 Data'!$C$2)^2)*(('12 Data'!$I$8/12.25)^2)*(FWT!$J$14/0.075)-(((((FWT!$B$12/FWT!$K$169)/((FWT!$C$14*FWT!$E$14)/144))/550)^2)*0.15)</f>
        <v>0.62507418403824544</v>
      </c>
      <c r="D251" s="17">
        <f>E251*FWT!$K$169</f>
        <v>0.23468735016292777</v>
      </c>
      <c r="E251" s="17">
        <f>('12 Data'!D250*'12 Data'!$I$9)*(($D$3/'12 Data'!$C$2)^3)*(('12 Data'!$I$8/12.25)^5)*(FWT!$J$14/0.075)</f>
        <v>0.23468735016292777</v>
      </c>
      <c r="F251" s="13">
        <f t="shared" si="3"/>
        <v>61.547689998636756</v>
      </c>
    </row>
    <row r="252" spans="1:6" x14ac:dyDescent="0.2">
      <c r="A252" s="20">
        <v>247</v>
      </c>
      <c r="B252" s="71">
        <f>('12 Data'!B251*'12 Data'!$I$9)*($D$3/'12 Data'!$C$2)*(('12 Data'!$I$8/12.25)^3)*FWT!$K$169</f>
        <v>1476</v>
      </c>
      <c r="C252" s="11">
        <f>'12 Data'!C251*(($D$3/'12 Data'!$C$2)^2)*(('12 Data'!$I$8/12.25)^2)*(FWT!$J$14/0.075)-(((((FWT!$B$12/FWT!$K$169)/((FWT!$C$14*FWT!$E$14)/144))/550)^2)*0.15)</f>
        <v>0.61371965394623418</v>
      </c>
      <c r="D252" s="17">
        <f>E252*FWT!$K$169</f>
        <v>0.23336767873860967</v>
      </c>
      <c r="E252" s="17">
        <f>('12 Data'!D251*'12 Data'!$I$9)*(($D$3/'12 Data'!$C$2)^3)*(('12 Data'!$I$8/12.25)^5)*(FWT!$J$14/0.075)</f>
        <v>0.23336767873860967</v>
      </c>
      <c r="F252" s="13">
        <f t="shared" si="3"/>
        <v>61.019440935354453</v>
      </c>
    </row>
    <row r="253" spans="1:6" x14ac:dyDescent="0.2">
      <c r="A253" s="20">
        <v>248</v>
      </c>
      <c r="B253" s="71">
        <f>('12 Data'!B252*'12 Data'!$I$9)*($D$3/'12 Data'!$C$2)*(('12 Data'!$I$8/12.25)^3)*FWT!$K$169</f>
        <v>1482</v>
      </c>
      <c r="C253" s="11">
        <f>'12 Data'!C252*(($D$3/'12 Data'!$C$2)^2)*(('12 Data'!$I$8/12.25)^2)*(FWT!$J$14/0.075)-(((((FWT!$B$12/FWT!$K$169)/((FWT!$C$14*FWT!$E$14)/144))/550)^2)*0.15)</f>
        <v>0.60229042578089775</v>
      </c>
      <c r="D253" s="17">
        <f>E253*FWT!$K$169</f>
        <v>0.23203996328410728</v>
      </c>
      <c r="E253" s="17">
        <f>('12 Data'!D252*'12 Data'!$I$9)*(($D$3/'12 Data'!$C$2)^3)*(('12 Data'!$I$8/12.25)^5)*(FWT!$J$14/0.075)</f>
        <v>0.23203996328410728</v>
      </c>
      <c r="F253" s="13">
        <f t="shared" si="3"/>
        <v>60.470549738255578</v>
      </c>
    </row>
    <row r="254" spans="1:6" x14ac:dyDescent="0.2">
      <c r="A254" s="20">
        <v>249</v>
      </c>
      <c r="B254" s="71">
        <f>('12 Data'!B253*'12 Data'!$I$9)*($D$3/'12 Data'!$C$2)*(('12 Data'!$I$8/12.25)^3)*FWT!$K$169</f>
        <v>1488</v>
      </c>
      <c r="C254" s="11">
        <f>'12 Data'!C253*(($D$3/'12 Data'!$C$2)^2)*(('12 Data'!$I$8/12.25)^2)*(FWT!$J$14/0.075)-(((((FWT!$B$12/FWT!$K$169)/((FWT!$C$14*FWT!$E$14)/144))/550)^2)*0.15)</f>
        <v>0.59078464075118131</v>
      </c>
      <c r="D254" s="17">
        <f>E254*FWT!$K$169</f>
        <v>0.23070471308128318</v>
      </c>
      <c r="E254" s="17">
        <f>('12 Data'!D253*'12 Data'!$I$9)*(($D$3/'12 Data'!$C$2)^3)*(('12 Data'!$I$8/12.25)^5)*(FWT!$J$14/0.075)</f>
        <v>0.23070471308128318</v>
      </c>
      <c r="F254" s="13">
        <f t="shared" si="3"/>
        <v>59.900190289622188</v>
      </c>
    </row>
    <row r="255" spans="1:6" x14ac:dyDescent="0.2">
      <c r="A255" s="20">
        <v>250</v>
      </c>
      <c r="B255" s="71">
        <f>('12 Data'!B254*'12 Data'!$I$9)*($D$3/'12 Data'!$C$2)*(('12 Data'!$I$8/12.25)^3)*FWT!$K$169</f>
        <v>1494</v>
      </c>
      <c r="C255" s="11">
        <f>'12 Data'!C254*(($D$3/'12 Data'!$C$2)^2)*(('12 Data'!$I$8/12.25)^2)*(FWT!$J$14/0.075)-(((((FWT!$B$12/FWT!$K$169)/((FWT!$C$14*FWT!$E$14)/144))/550)^2)*0.15)</f>
        <v>0.57920029759821057</v>
      </c>
      <c r="D255" s="17">
        <f>E255*FWT!$K$169</f>
        <v>0.22936244281263055</v>
      </c>
      <c r="E255" s="17">
        <f>('12 Data'!D254*'12 Data'!$I$9)*(($D$3/'12 Data'!$C$2)^3)*(('12 Data'!$I$8/12.25)^5)*(FWT!$J$14/0.075)</f>
        <v>0.22936244281263055</v>
      </c>
      <c r="F255" s="13">
        <f t="shared" si="3"/>
        <v>59.307498989312549</v>
      </c>
    </row>
    <row r="256" spans="1:6" x14ac:dyDescent="0.2">
      <c r="A256" s="20">
        <v>251</v>
      </c>
      <c r="B256" s="71">
        <f>('12 Data'!B255*'12 Data'!$I$9)*($D$3/'12 Data'!$C$2)*(('12 Data'!$I$8/12.25)^3)*FWT!$K$169</f>
        <v>1500</v>
      </c>
      <c r="C256" s="11">
        <f>'12 Data'!C255*(($D$3/'12 Data'!$C$2)^2)*(('12 Data'!$I$8/12.25)^2)*(FWT!$J$14/0.075)-(((((FWT!$B$12/FWT!$K$169)/((FWT!$C$14*FWT!$E$14)/144))/550)^2)*0.15)</f>
        <v>0.56753524857638304</v>
      </c>
      <c r="D256" s="17">
        <f>E256*FWT!$K$169</f>
        <v>0.22801367239960413</v>
      </c>
      <c r="E256" s="17">
        <f>('12 Data'!D255*'12 Data'!$I$9)*(($D$3/'12 Data'!$C$2)^3)*(('12 Data'!$I$8/12.25)^5)*(FWT!$J$14/0.075)</f>
        <v>0.22801367239960413</v>
      </c>
      <c r="F256" s="13">
        <f t="shared" si="3"/>
        <v>58.691573275385508</v>
      </c>
    </row>
    <row r="257" spans="1:6" x14ac:dyDescent="0.2">
      <c r="A257" s="20">
        <v>252</v>
      </c>
      <c r="B257" s="71">
        <f>('12 Data'!B256*'12 Data'!$I$9)*($D$3/'12 Data'!$C$2)*(('12 Data'!$I$8/12.25)^3)*FWT!$K$169</f>
        <v>1506</v>
      </c>
      <c r="C257" s="11">
        <f>'12 Data'!C256*(($D$3/'12 Data'!$C$2)^2)*(('12 Data'!$I$8/12.25)^2)*(FWT!$J$14/0.075)-(((((FWT!$B$12/FWT!$K$169)/((FWT!$C$14*FWT!$E$14)/144))/550)^2)*0.15)</f>
        <v>0.55578719539353916</v>
      </c>
      <c r="D257" s="17">
        <f>E257*FWT!$K$169</f>
        <v>0.22665892683777936</v>
      </c>
      <c r="E257" s="17">
        <f>('12 Data'!D256*'12 Data'!$I$9)*(($D$3/'12 Data'!$C$2)^3)*(('12 Data'!$I$8/12.25)^5)*(FWT!$J$14/0.075)</f>
        <v>0.22665892683777936</v>
      </c>
      <c r="F257" s="13">
        <f t="shared" si="3"/>
        <v>58.05147010629905</v>
      </c>
    </row>
    <row r="258" spans="1:6" x14ac:dyDescent="0.2">
      <c r="A258" s="20">
        <v>253</v>
      </c>
      <c r="B258" s="71">
        <f>('12 Data'!B257*'12 Data'!$I$9)*($D$3/'12 Data'!$C$2)*(('12 Data'!$I$8/12.25)^3)*FWT!$K$169</f>
        <v>1512</v>
      </c>
      <c r="C258" s="11">
        <f>'12 Data'!C257*(($D$3/'12 Data'!$C$2)^2)*(('12 Data'!$I$8/12.25)^2)*(FWT!$J$14/0.075)-(((((FWT!$B$12/FWT!$K$169)/((FWT!$C$14*FWT!$E$14)/144))/550)^2)*0.15)</f>
        <v>0.5439536851099579</v>
      </c>
      <c r="D258" s="17">
        <f>E258*FWT!$K$169</f>
        <v>0.22529873602881526</v>
      </c>
      <c r="E258" s="17">
        <f>('12 Data'!D257*'12 Data'!$I$9)*(($D$3/'12 Data'!$C$2)^3)*(('12 Data'!$I$8/12.25)^5)*(FWT!$J$14/0.075)</f>
        <v>0.22529873602881526</v>
      </c>
      <c r="F258" s="13">
        <f t="shared" si="3"/>
        <v>57.38620440550698</v>
      </c>
    </row>
    <row r="259" spans="1:6" x14ac:dyDescent="0.2">
      <c r="A259" s="20">
        <v>254</v>
      </c>
      <c r="B259" s="71">
        <f>('12 Data'!B258*'12 Data'!$I$9)*($D$3/'12 Data'!$C$2)*(('12 Data'!$I$8/12.25)^3)*FWT!$K$169</f>
        <v>1518</v>
      </c>
      <c r="C259" s="11">
        <f>'12 Data'!C258*(($D$3/'12 Data'!$C$2)^2)*(('12 Data'!$I$8/12.25)^2)*(FWT!$J$14/0.075)-(((((FWT!$B$12/FWT!$K$169)/((FWT!$C$14*FWT!$E$14)/144))/550)^2)*0.15)</f>
        <v>0.53203210599638062</v>
      </c>
      <c r="D259" s="17">
        <f>E259*FWT!$K$169</f>
        <v>0.22393363460923155</v>
      </c>
      <c r="E259" s="17">
        <f>('12 Data'!D258*'12 Data'!$I$9)*(($D$3/'12 Data'!$C$2)^3)*(('12 Data'!$I$8/12.25)^5)*(FWT!$J$14/0.075)</f>
        <v>0.22393363460923155</v>
      </c>
      <c r="F259" s="13">
        <f t="shared" si="3"/>
        <v>56.694747469543429</v>
      </c>
    </row>
    <row r="260" spans="1:6" x14ac:dyDescent="0.2">
      <c r="A260" s="20">
        <v>255</v>
      </c>
      <c r="B260" s="71">
        <f>('12 Data'!B259*'12 Data'!$I$9)*($D$3/'12 Data'!$C$2)*(('12 Data'!$I$8/12.25)^3)*FWT!$K$169</f>
        <v>1524</v>
      </c>
      <c r="C260" s="11">
        <f>'12 Data'!C259*(($D$3/'12 Data'!$C$2)^2)*(('12 Data'!$I$8/12.25)^2)*(FWT!$J$14/0.075)-(((((FWT!$B$12/FWT!$K$169)/((FWT!$C$14*FWT!$E$14)/144))/550)^2)*0.15)</f>
        <v>0.52001968335088633</v>
      </c>
      <c r="D260" s="17">
        <f>E260*FWT!$K$169</f>
        <v>0.22256416177596089</v>
      </c>
      <c r="E260" s="17">
        <f>('12 Data'!D259*'12 Data'!$I$9)*(($D$3/'12 Data'!$C$2)^3)*(('12 Data'!$I$8/12.25)^5)*(FWT!$J$14/0.075)</f>
        <v>0.22256416177596089</v>
      </c>
      <c r="F260" s="13">
        <f t="shared" si="3"/>
        <v>55.976025340905245</v>
      </c>
    </row>
    <row r="261" spans="1:6" x14ac:dyDescent="0.2">
      <c r="A261" s="20">
        <v>256</v>
      </c>
      <c r="B261" s="71">
        <f>('12 Data'!B260*'12 Data'!$I$9)*($D$3/'12 Data'!$C$2)*(('12 Data'!$I$8/12.25)^3)*FWT!$K$169</f>
        <v>1530</v>
      </c>
      <c r="C261" s="11">
        <f>'12 Data'!C260*(($D$3/'12 Data'!$C$2)^2)*(('12 Data'!$I$8/12.25)^2)*(FWT!$J$14/0.075)-(((((FWT!$B$12/FWT!$K$169)/((FWT!$C$14*FWT!$E$14)/144))/550)^2)*0.15)</f>
        <v>0.50791347527474628</v>
      </c>
      <c r="D261" s="17">
        <f>E261*FWT!$K$169</f>
        <v>0.22119086110875991</v>
      </c>
      <c r="E261" s="17">
        <f>('12 Data'!D260*'12 Data'!$I$9)*(($D$3/'12 Data'!$C$2)^3)*(('12 Data'!$I$8/12.25)^5)*(FWT!$J$14/0.075)</f>
        <v>0.22119086110875991</v>
      </c>
      <c r="F261" s="13">
        <f t="shared" si="3"/>
        <v>55.228917147311051</v>
      </c>
    </row>
    <row r="262" spans="1:6" x14ac:dyDescent="0.2">
      <c r="A262" s="20">
        <v>257</v>
      </c>
      <c r="B262" s="71">
        <f>('12 Data'!B261*'12 Data'!$I$9)*($D$3/'12 Data'!$C$2)*(('12 Data'!$I$8/12.25)^3)*FWT!$K$169</f>
        <v>1536</v>
      </c>
      <c r="C262" s="11">
        <f>'12 Data'!C261*(($D$3/'12 Data'!$C$2)^2)*(('12 Data'!$I$8/12.25)^2)*(FWT!$J$14/0.075)-(((((FWT!$B$12/FWT!$K$169)/((FWT!$C$14*FWT!$E$14)/144))/550)^2)*0.15)</f>
        <v>0.49571036840723931</v>
      </c>
      <c r="D262" s="17">
        <f>E262*FWT!$K$169</f>
        <v>0.21981428038937678</v>
      </c>
      <c r="E262" s="17">
        <f>('12 Data'!D261*'12 Data'!$I$9)*(($D$3/'12 Data'!$C$2)^3)*(('12 Data'!$I$8/12.25)^5)*(FWT!$J$14/0.075)</f>
        <v>0.21981428038937678</v>
      </c>
      <c r="F262" s="13">
        <f t="shared" ref="F262:F295" si="4">0.0001572*C262*B262/D262*100</f>
        <v>54.452253409238402</v>
      </c>
    </row>
    <row r="263" spans="1:6" x14ac:dyDescent="0.2">
      <c r="A263" s="20">
        <v>258</v>
      </c>
      <c r="B263" s="71">
        <f>('12 Data'!B262*'12 Data'!$I$9)*($D$3/'12 Data'!$C$2)*(('12 Data'!$I$8/12.25)^3)*FWT!$K$169</f>
        <v>1542</v>
      </c>
      <c r="C263" s="11">
        <f>'12 Data'!C262*(($D$3/'12 Data'!$C$2)^2)*(('12 Data'!$I$8/12.25)^2)*(FWT!$J$14/0.075)-(((((FWT!$B$12/FWT!$K$169)/((FWT!$C$14*FWT!$E$14)/144))/550)^2)*0.15)</f>
        <v>0.48340707361927771</v>
      </c>
      <c r="D263" s="17">
        <f>E263*FWT!$K$169</f>
        <v>0.21843497141756127</v>
      </c>
      <c r="E263" s="17">
        <f>('12 Data'!D262*'12 Data'!$I$9)*(($D$3/'12 Data'!$C$2)^3)*(('12 Data'!$I$8/12.25)^5)*(FWT!$J$14/0.075)</f>
        <v>0.21843497141756127</v>
      </c>
      <c r="F263" s="13">
        <f t="shared" si="4"/>
        <v>53.644814317891274</v>
      </c>
    </row>
    <row r="264" spans="1:6" x14ac:dyDescent="0.2">
      <c r="A264" s="20">
        <v>259</v>
      </c>
      <c r="B264" s="71">
        <f>('12 Data'!B263*'12 Data'!$I$9)*($D$3/'12 Data'!$C$2)*(('12 Data'!$I$8/12.25)^3)*FWT!$K$169</f>
        <v>1548</v>
      </c>
      <c r="C264" s="11">
        <f>'12 Data'!C263*(($D$3/'12 Data'!$C$2)^2)*(('12 Data'!$I$8/12.25)^2)*(FWT!$J$14/0.075)-(((((FWT!$B$12/FWT!$K$169)/((FWT!$C$14*FWT!$E$14)/144))/550)^2)*0.15)</f>
        <v>0.4710001216661393</v>
      </c>
      <c r="D264" s="17">
        <f>E264*FWT!$K$169</f>
        <v>0.21705348982386377</v>
      </c>
      <c r="E264" s="17">
        <f>('12 Data'!D263*'12 Data'!$I$9)*(($D$3/'12 Data'!$C$2)^3)*(('12 Data'!$I$8/12.25)^5)*(FWT!$J$14/0.075)</f>
        <v>0.21705348982386377</v>
      </c>
      <c r="F264" s="13">
        <f t="shared" si="4"/>
        <v>52.805327986170127</v>
      </c>
    </row>
    <row r="265" spans="1:6" x14ac:dyDescent="0.2">
      <c r="A265" s="20">
        <v>260</v>
      </c>
      <c r="B265" s="71">
        <f>('12 Data'!B264*'12 Data'!$I$9)*($D$3/'12 Data'!$C$2)*(('12 Data'!$I$8/12.25)^3)*FWT!$K$169</f>
        <v>1554</v>
      </c>
      <c r="C265" s="11">
        <f>'12 Data'!C264*(($D$3/'12 Data'!$C$2)^2)*(('12 Data'!$I$8/12.25)^2)*(FWT!$J$14/0.075)-(((((FWT!$B$12/FWT!$K$169)/((FWT!$C$14*FWT!$E$14)/144))/550)^2)*0.15)</f>
        <v>0.45848585879899179</v>
      </c>
      <c r="D265" s="17">
        <f>E265*FWT!$K$169</f>
        <v>0.21567039487924861</v>
      </c>
      <c r="E265" s="17">
        <f>('12 Data'!D264*'12 Data'!$I$9)*(($D$3/'12 Data'!$C$2)^3)*(('12 Data'!$I$8/12.25)^5)*(FWT!$J$14/0.075)</f>
        <v>0.21567039487924861</v>
      </c>
      <c r="F265" s="13">
        <f t="shared" si="4"/>
        <v>51.932468675491748</v>
      </c>
    </row>
    <row r="266" spans="1:6" x14ac:dyDescent="0.2">
      <c r="A266" s="20">
        <v>261</v>
      </c>
      <c r="B266" s="71">
        <f>('12 Data'!B265*'12 Data'!$I$9)*($D$3/'12 Data'!$C$2)*(('12 Data'!$I$8/12.25)^3)*FWT!$K$169</f>
        <v>1560</v>
      </c>
      <c r="C266" s="11">
        <f>'12 Data'!C265*(($D$3/'12 Data'!$C$2)^2)*(('12 Data'!$I$8/12.25)^2)*(FWT!$J$14/0.075)-(((((FWT!$B$12/FWT!$K$169)/((FWT!$C$14*FWT!$E$14)/144))/550)^2)*0.15)</f>
        <v>0.44586044233542926</v>
      </c>
      <c r="D266" s="17">
        <f>E266*FWT!$K$169</f>
        <v>0.21428624930151016</v>
      </c>
      <c r="E266" s="17">
        <f>('12 Data'!D265*'12 Data'!$I$9)*(($D$3/'12 Data'!$C$2)^3)*(('12 Data'!$I$8/12.25)^5)*(FWT!$J$14/0.075)</f>
        <v>0.21428624930151016</v>
      </c>
      <c r="F266" s="13">
        <f t="shared" si="4"/>
        <v>51.024855001758354</v>
      </c>
    </row>
    <row r="267" spans="1:6" x14ac:dyDescent="0.2">
      <c r="A267" s="20">
        <v>262</v>
      </c>
      <c r="B267" s="71">
        <f>('12 Data'!B266*'12 Data'!$I$9)*($D$3/'12 Data'!$C$2)*(('12 Data'!$I$8/12.25)^3)*FWT!$K$169</f>
        <v>1566</v>
      </c>
      <c r="C267" s="11">
        <f>'12 Data'!C266*(($D$3/'12 Data'!$C$2)^2)*(('12 Data'!$I$8/12.25)^2)*(FWT!$J$14/0.075)-(((((FWT!$B$12/FWT!$K$169)/((FWT!$C$14*FWT!$E$14)/144))/550)^2)*0.15)</f>
        <v>0.43311983618892852</v>
      </c>
      <c r="D267" s="17">
        <f>E267*FWT!$K$169</f>
        <v>0.21290161905850052</v>
      </c>
      <c r="E267" s="17">
        <f>('12 Data'!D266*'12 Data'!$I$9)*(($D$3/'12 Data'!$C$2)^3)*(('12 Data'!$I$8/12.25)^5)*(FWT!$J$14/0.075)</f>
        <v>0.21290161905850052</v>
      </c>
      <c r="F267" s="13">
        <f t="shared" si="4"/>
        <v>50.081048124147443</v>
      </c>
    </row>
    <row r="268" spans="1:6" x14ac:dyDescent="0.2">
      <c r="A268" s="20">
        <v>263</v>
      </c>
      <c r="B268" s="71">
        <f>('12 Data'!B267*'12 Data'!$I$9)*($D$3/'12 Data'!$C$2)*(('12 Data'!$I$8/12.25)^3)*FWT!$K$169</f>
        <v>1572</v>
      </c>
      <c r="C268" s="11">
        <f>'12 Data'!C267*(($D$3/'12 Data'!$C$2)^2)*(('12 Data'!$I$8/12.25)^2)*(FWT!$J$14/0.075)-(((((FWT!$B$12/FWT!$K$169)/((FWT!$C$14*FWT!$E$14)/144))/550)^2)*0.15)</f>
        <v>0.4202598063571541</v>
      </c>
      <c r="D268" s="17">
        <f>E268*FWT!$K$169</f>
        <v>0.21151707316816329</v>
      </c>
      <c r="E268" s="17">
        <f>('12 Data'!D267*'12 Data'!$I$9)*(($D$3/'12 Data'!$C$2)^3)*(('12 Data'!$I$8/12.25)^5)*(FWT!$J$14/0.075)</f>
        <v>0.21151707316816329</v>
      </c>
      <c r="F268" s="13">
        <f t="shared" si="4"/>
        <v>49.099549920834207</v>
      </c>
    </row>
    <row r="269" spans="1:6" x14ac:dyDescent="0.2">
      <c r="A269" s="20">
        <v>264</v>
      </c>
      <c r="B269" s="71">
        <f>('12 Data'!B268*'12 Data'!$I$9)*($D$3/'12 Data'!$C$2)*(('12 Data'!$I$8/12.25)^3)*FWT!$K$169</f>
        <v>1578</v>
      </c>
      <c r="C269" s="11">
        <f>'12 Data'!C268*(($D$3/'12 Data'!$C$2)^2)*(('12 Data'!$I$8/12.25)^2)*(FWT!$J$14/0.075)-(((((FWT!$B$12/FWT!$K$169)/((FWT!$C$14*FWT!$E$14)/144))/550)^2)*0.15)</f>
        <v>0.40727591636935978</v>
      </c>
      <c r="D269" s="17">
        <f>E269*FWT!$K$169</f>
        <v>0.21013318349536947</v>
      </c>
      <c r="E269" s="17">
        <f>('12 Data'!D268*'12 Data'!$I$9)*(($D$3/'12 Data'!$C$2)^3)*(('12 Data'!$I$8/12.25)^5)*(FWT!$J$14/0.075)</f>
        <v>0.21013318349536947</v>
      </c>
      <c r="F269" s="13">
        <f t="shared" si="4"/>
        <v>48.078801156256169</v>
      </c>
    </row>
    <row r="270" spans="1:6" x14ac:dyDescent="0.2">
      <c r="A270" s="20">
        <v>265</v>
      </c>
      <c r="B270" s="71">
        <f>('12 Data'!B269*'12 Data'!$I$9)*($D$3/'12 Data'!$C$2)*(('12 Data'!$I$8/12.25)^3)*FWT!$K$169</f>
        <v>1584</v>
      </c>
      <c r="C270" s="11">
        <f>'12 Data'!C269*(($D$3/'12 Data'!$C$2)^2)*(('12 Data'!$I$8/12.25)^2)*(FWT!$J$14/0.075)-(((((FWT!$B$12/FWT!$K$169)/((FWT!$C$14*FWT!$E$14)/144))/550)^2)*0.15)</f>
        <v>0.39416352269259092</v>
      </c>
      <c r="D270" s="17">
        <f>E270*FWT!$K$169</f>
        <v>0.20875052454556731</v>
      </c>
      <c r="E270" s="17">
        <f>('12 Data'!D269*'12 Data'!$I$9)*(($D$3/'12 Data'!$C$2)^3)*(('12 Data'!$I$8/12.25)^5)*(FWT!$J$14/0.075)</f>
        <v>0.20875052454556731</v>
      </c>
      <c r="F270" s="13">
        <f t="shared" si="4"/>
        <v>47.017179644949636</v>
      </c>
    </row>
    <row r="271" spans="1:6" x14ac:dyDescent="0.2">
      <c r="A271" s="20">
        <v>266</v>
      </c>
      <c r="B271" s="71">
        <f>('12 Data'!B270*'12 Data'!$I$9)*($D$3/'12 Data'!$C$2)*(('12 Data'!$I$8/12.25)^3)*FWT!$K$169</f>
        <v>1590</v>
      </c>
      <c r="C271" s="11">
        <f>'12 Data'!C270*(($D$3/'12 Data'!$C$2)^2)*(('12 Data'!$I$8/12.25)^2)*(FWT!$J$14/0.075)-(((((FWT!$B$12/FWT!$K$169)/((FWT!$C$14*FWT!$E$14)/144))/550)^2)*0.15)</f>
        <v>0.38091777009684974</v>
      </c>
      <c r="D271" s="17">
        <f>E271*FWT!$K$169</f>
        <v>0.20736967325523953</v>
      </c>
      <c r="E271" s="17">
        <f>('12 Data'!D270*'12 Data'!$I$9)*(($D$3/'12 Data'!$C$2)^3)*(('12 Data'!$I$8/12.25)^5)*(FWT!$J$14/0.075)</f>
        <v>0.20736967325523953</v>
      </c>
      <c r="F271" s="13">
        <f t="shared" si="4"/>
        <v>45.912998417555137</v>
      </c>
    </row>
    <row r="272" spans="1:6" x14ac:dyDescent="0.2">
      <c r="A272" s="20">
        <v>267</v>
      </c>
      <c r="B272" s="71">
        <f>('12 Data'!B271*'12 Data'!$I$9)*($D$3/'12 Data'!$C$2)*(('12 Data'!$I$8/12.25)^3)*FWT!$K$169</f>
        <v>1596</v>
      </c>
      <c r="C272" s="11">
        <f>'12 Data'!C271*(($D$3/'12 Data'!$C$2)^2)*(('12 Data'!$I$8/12.25)^2)*(FWT!$J$14/0.075)-(((((FWT!$B$12/FWT!$K$169)/((FWT!$C$14*FWT!$E$14)/144))/550)^2)*0.15)</f>
        <v>0.36753358697921418</v>
      </c>
      <c r="D272" s="17">
        <f>E272*FWT!$K$169</f>
        <v>0.20599120877915691</v>
      </c>
      <c r="E272" s="17">
        <f>('12 Data'!D271*'12 Data'!$I$9)*(($D$3/'12 Data'!$C$2)^3)*(('12 Data'!$I$8/12.25)^5)*(FWT!$J$14/0.075)</f>
        <v>0.20599120877915691</v>
      </c>
      <c r="F272" s="13">
        <f t="shared" si="4"/>
        <v>44.76450389510493</v>
      </c>
    </row>
    <row r="273" spans="1:6" x14ac:dyDescent="0.2">
      <c r="A273" s="20">
        <v>268</v>
      </c>
      <c r="B273" s="71">
        <f>('12 Data'!B272*'12 Data'!$I$9)*($D$3/'12 Data'!$C$2)*(('12 Data'!$I$8/12.25)^3)*FWT!$K$169</f>
        <v>1602</v>
      </c>
      <c r="C273" s="11">
        <f>'12 Data'!C272*(($D$3/'12 Data'!$C$2)^2)*(('12 Data'!$I$8/12.25)^2)*(FWT!$J$14/0.075)-(((((FWT!$B$12/FWT!$K$169)/((FWT!$C$14*FWT!$E$14)/144))/550)^2)*0.15)</f>
        <v>0.35400568064691668</v>
      </c>
      <c r="D273" s="17">
        <f>E273*FWT!$K$169</f>
        <v>0.20461571227445244</v>
      </c>
      <c r="E273" s="17">
        <f>('12 Data'!D272*'12 Data'!$I$9)*(($D$3/'12 Data'!$C$2)^3)*(('12 Data'!$I$8/12.25)^5)*(FWT!$J$14/0.075)</f>
        <v>0.20461571227445244</v>
      </c>
      <c r="F273" s="13">
        <f t="shared" si="4"/>
        <v>43.569874078257143</v>
      </c>
    </row>
    <row r="274" spans="1:6" x14ac:dyDescent="0.2">
      <c r="A274" s="20">
        <v>269</v>
      </c>
      <c r="B274" s="71">
        <f>('12 Data'!B273*'12 Data'!$I$9)*($D$3/'12 Data'!$C$2)*(('12 Data'!$I$8/12.25)^3)*FWT!$K$169</f>
        <v>1608</v>
      </c>
      <c r="C274" s="11">
        <f>'12 Data'!C273*(($D$3/'12 Data'!$C$2)^2)*(('12 Data'!$I$8/12.25)^2)*(FWT!$J$14/0.075)-(((((FWT!$B$12/FWT!$K$169)/((FWT!$C$14*FWT!$E$14)/144))/550)^2)*0.15)</f>
        <v>0.34032853255926754</v>
      </c>
      <c r="D274" s="17">
        <f>E274*FWT!$K$169</f>
        <v>0.20324376668149532</v>
      </c>
      <c r="E274" s="17">
        <f>('12 Data'!D273*'12 Data'!$I$9)*(($D$3/'12 Data'!$C$2)^3)*(('12 Data'!$I$8/12.25)^5)*(FWT!$J$14/0.075)</f>
        <v>0.20324376668149532</v>
      </c>
      <c r="F274" s="13">
        <f t="shared" si="4"/>
        <v>42.327216758715004</v>
      </c>
    </row>
    <row r="275" spans="1:6" x14ac:dyDescent="0.2">
      <c r="A275" s="20">
        <v>270</v>
      </c>
      <c r="B275" s="71">
        <f>('12 Data'!B274*'12 Data'!$I$9)*($D$3/'12 Data'!$C$2)*(('12 Data'!$I$8/12.25)^3)*FWT!$K$169</f>
        <v>1614</v>
      </c>
      <c r="C275" s="11">
        <f>'12 Data'!C274*(($D$3/'12 Data'!$C$2)^2)*(('12 Data'!$I$8/12.25)^2)*(FWT!$J$14/0.075)-(((((FWT!$B$12/FWT!$K$169)/((FWT!$C$14*FWT!$E$14)/144))/550)^2)*0.15)</f>
        <v>0.32649639352860088</v>
      </c>
      <c r="D275" s="17">
        <f>E275*FWT!$K$169</f>
        <v>0.20187595650157864</v>
      </c>
      <c r="E275" s="17">
        <f>('12 Data'!D274*'12 Data'!$I$9)*(($D$3/'12 Data'!$C$2)^3)*(('12 Data'!$I$8/12.25)^5)*(FWT!$J$14/0.075)</f>
        <v>0.20187595650157864</v>
      </c>
      <c r="F275" s="13">
        <f t="shared" si="4"/>
        <v>41.034567760694998</v>
      </c>
    </row>
    <row r="276" spans="1:6" x14ac:dyDescent="0.2">
      <c r="A276" s="20">
        <v>271</v>
      </c>
      <c r="B276" s="71">
        <f>('12 Data'!B275*'12 Data'!$I$9)*($D$3/'12 Data'!$C$2)*(('12 Data'!$I$8/12.25)^3)*FWT!$K$169</f>
        <v>1620</v>
      </c>
      <c r="C276" s="11">
        <f>'12 Data'!C275*(($D$3/'12 Data'!$C$2)^2)*(('12 Data'!$I$8/12.25)^2)*(FWT!$J$14/0.075)-(((((FWT!$B$12/FWT!$K$169)/((FWT!$C$14*FWT!$E$14)/144))/550)^2)*0.15)</f>
        <v>0.31250327888009088</v>
      </c>
      <c r="D276" s="17">
        <f>E276*FWT!$K$169</f>
        <v>0.20051286757139639</v>
      </c>
      <c r="E276" s="17">
        <f>('12 Data'!D275*'12 Data'!$I$9)*(($D$3/'12 Data'!$C$2)^3)*(('12 Data'!$I$8/12.25)^5)*(FWT!$J$14/0.075)</f>
        <v>0.20051286757139639</v>
      </c>
      <c r="F276" s="13">
        <f t="shared" si="4"/>
        <v>39.689889220891175</v>
      </c>
    </row>
    <row r="277" spans="1:6" x14ac:dyDescent="0.2">
      <c r="A277" s="20">
        <v>272</v>
      </c>
      <c r="B277" s="71">
        <f>('12 Data'!B276*'12 Data'!$I$9)*($D$3/'12 Data'!$C$2)*(('12 Data'!$I$8/12.25)^3)*FWT!$K$169</f>
        <v>1626</v>
      </c>
      <c r="C277" s="11">
        <f>'12 Data'!C276*(($D$3/'12 Data'!$C$2)^2)*(('12 Data'!$I$8/12.25)^2)*(FWT!$J$14/0.075)-(((((FWT!$B$12/FWT!$K$169)/((FWT!$C$14*FWT!$E$14)/144))/550)^2)*0.15)</f>
        <v>0.29834296357057261</v>
      </c>
      <c r="D277" s="17">
        <f>E277*FWT!$K$169</f>
        <v>0.19915508683435285</v>
      </c>
      <c r="E277" s="17">
        <f>('12 Data'!D276*'12 Data'!$I$9)*(($D$3/'12 Data'!$C$2)^3)*(('12 Data'!$I$8/12.25)^5)*(FWT!$J$14/0.075)</f>
        <v>0.19915508683435285</v>
      </c>
      <c r="F277" s="13">
        <f t="shared" si="4"/>
        <v>38.291067916032759</v>
      </c>
    </row>
    <row r="278" spans="1:6" x14ac:dyDescent="0.2">
      <c r="A278" s="20">
        <v>273</v>
      </c>
      <c r="B278" s="71">
        <f>('12 Data'!B277*'12 Data'!$I$9)*($D$3/'12 Data'!$C$2)*(('12 Data'!$I$8/12.25)^3)*FWT!$K$169</f>
        <v>1632</v>
      </c>
      <c r="C278" s="11">
        <f>'12 Data'!C277*(($D$3/'12 Data'!$C$2)^2)*(('12 Data'!$I$8/12.25)^2)*(FWT!$J$14/0.075)-(((((FWT!$B$12/FWT!$K$169)/((FWT!$C$14*FWT!$E$14)/144))/550)^2)*0.15)</f>
        <v>0.28400897726615615</v>
      </c>
      <c r="D278" s="17">
        <f>E278*FWT!$K$169</f>
        <v>0.19780320210866306</v>
      </c>
      <c r="E278" s="17">
        <f>('12 Data'!D277*'12 Data'!$I$9)*(($D$3/'12 Data'!$C$2)^3)*(('12 Data'!$I$8/12.25)^5)*(FWT!$J$14/0.075)</f>
        <v>0.19780320210866306</v>
      </c>
      <c r="F278" s="13">
        <f t="shared" si="4"/>
        <v>36.835913647745819</v>
      </c>
    </row>
    <row r="279" spans="1:6" x14ac:dyDescent="0.2">
      <c r="A279" s="20">
        <v>274</v>
      </c>
      <c r="B279" s="71">
        <f>('12 Data'!B278*'12 Data'!$I$9)*($D$3/'12 Data'!$C$2)*(('12 Data'!$I$8/12.25)^3)*FWT!$K$169</f>
        <v>1638</v>
      </c>
      <c r="C279" s="11">
        <f>'12 Data'!C278*(($D$3/'12 Data'!$C$2)^2)*(('12 Data'!$I$8/12.25)^2)*(FWT!$J$14/0.075)-(((((FWT!$B$12/FWT!$K$169)/((FWT!$C$14*FWT!$E$14)/144))/550)^2)*0.15)</f>
        <v>0.26949459937903736</v>
      </c>
      <c r="D279" s="17">
        <f>E279*FWT!$K$169</f>
        <v>0.1964578018522643</v>
      </c>
      <c r="E279" s="17">
        <f>('12 Data'!D278*'12 Data'!$I$9)*(($D$3/'12 Data'!$C$2)^3)*(('12 Data'!$I$8/12.25)^5)*(FWT!$J$14/0.075)</f>
        <v>0.1964578018522643</v>
      </c>
      <c r="F279" s="13">
        <f t="shared" si="4"/>
        <v>35.32215769514184</v>
      </c>
    </row>
    <row r="280" spans="1:6" x14ac:dyDescent="0.2">
      <c r="A280" s="20">
        <v>275</v>
      </c>
      <c r="B280" s="71">
        <f>('12 Data'!B279*'12 Data'!$I$9)*($D$3/'12 Data'!$C$2)*(('12 Data'!$I$8/12.25)^3)*FWT!$K$169</f>
        <v>1644</v>
      </c>
      <c r="C280" s="11">
        <f>'12 Data'!C279*(($D$3/'12 Data'!$C$2)^2)*(('12 Data'!$I$8/12.25)^2)*(FWT!$J$14/0.075)-(((((FWT!$B$12/FWT!$K$169)/((FWT!$C$14*FWT!$E$14)/144))/550)^2)*0.15)</f>
        <v>0.25479285406290036</v>
      </c>
      <c r="D280" s="17">
        <f>E280*FWT!$K$169</f>
        <v>0.19511947492453061</v>
      </c>
      <c r="E280" s="17">
        <f>('12 Data'!D279*'12 Data'!$I$9)*(($D$3/'12 Data'!$C$2)^3)*(('12 Data'!$I$8/12.25)^5)*(FWT!$J$14/0.075)</f>
        <v>0.19511947492453061</v>
      </c>
      <c r="F280" s="13">
        <f t="shared" si="4"/>
        <v>33.747451346080119</v>
      </c>
    </row>
    <row r="281" spans="1:6" x14ac:dyDescent="0.2">
      <c r="A281" s="20">
        <v>276</v>
      </c>
      <c r="B281" s="71">
        <f>('12 Data'!B280*'12 Data'!$I$9)*($D$3/'12 Data'!$C$2)*(('12 Data'!$I$8/12.25)^3)*FWT!$K$169</f>
        <v>1650</v>
      </c>
      <c r="C281" s="11">
        <f>'12 Data'!C280*(($D$3/'12 Data'!$C$2)^2)*(('12 Data'!$I$8/12.25)^2)*(FWT!$J$14/0.075)-(((((FWT!$B$12/FWT!$K$169)/((FWT!$C$14*FWT!$E$14)/144))/550)^2)*0.15)</f>
        <v>0.23989650516753416</v>
      </c>
      <c r="D281" s="17">
        <f>E281*FWT!$K$169</f>
        <v>0.19378881034480303</v>
      </c>
      <c r="E281" s="17">
        <f>('12 Data'!D280*'12 Data'!$I$9)*(($D$3/'12 Data'!$C$2)^3)*(('12 Data'!$I$8/12.25)^5)*(FWT!$J$14/0.075)</f>
        <v>0.19378881034480303</v>
      </c>
      <c r="F281" s="13">
        <f t="shared" si="4"/>
        <v>32.109364518849645</v>
      </c>
    </row>
    <row r="282" spans="1:6" x14ac:dyDescent="0.2">
      <c r="A282" s="20">
        <v>277</v>
      </c>
      <c r="B282" s="71">
        <f>('12 Data'!B281*'12 Data'!$I$9)*($D$3/'12 Data'!$C$2)*(('12 Data'!$I$8/12.25)^3)*FWT!$K$169</f>
        <v>1656</v>
      </c>
      <c r="C282" s="11">
        <f>'12 Data'!C281*(($D$3/'12 Data'!$C$2)^2)*(('12 Data'!$I$8/12.25)^2)*(FWT!$J$14/0.075)-(((((FWT!$B$12/FWT!$K$169)/((FWT!$C$14*FWT!$E$14)/144))/550)^2)*0.15)</f>
        <v>0.22479805115219623</v>
      </c>
      <c r="D282" s="17">
        <f>E282*FWT!$K$169</f>
        <v>0.19246639704772023</v>
      </c>
      <c r="E282" s="17">
        <f>('12 Data'!D281*'12 Data'!$I$9)*(($D$3/'12 Data'!$C$2)^3)*(('12 Data'!$I$8/12.25)^5)*(FWT!$J$14/0.075)</f>
        <v>0.19246639704772023</v>
      </c>
      <c r="F282" s="13">
        <f t="shared" si="4"/>
        <v>30.405384486515789</v>
      </c>
    </row>
    <row r="283" spans="1:6" x14ac:dyDescent="0.2">
      <c r="A283" s="20">
        <v>278</v>
      </c>
      <c r="B283" s="71">
        <f>('12 Data'!B282*'12 Data'!$I$9)*($D$3/'12 Data'!$C$2)*(('12 Data'!$I$8/12.25)^3)*FWT!$K$169</f>
        <v>1662</v>
      </c>
      <c r="C283" s="11">
        <f>'12 Data'!C282*(($D$3/'12 Data'!$C$2)^2)*(('12 Data'!$I$8/12.25)^2)*(FWT!$J$14/0.075)-(((((FWT!$B$12/FWT!$K$169)/((FWT!$C$14*FWT!$E$14)/144))/550)^2)*0.15)</f>
        <v>0.20948971995811771</v>
      </c>
      <c r="D283" s="17">
        <f>E283*FWT!$K$169</f>
        <v>0.19115282363535871</v>
      </c>
      <c r="E283" s="17">
        <f>('12 Data'!D282*'12 Data'!$I$9)*(($D$3/'12 Data'!$C$2)^3)*(('12 Data'!$I$8/12.25)^5)*(FWT!$J$14/0.075)</f>
        <v>0.19115282363535871</v>
      </c>
      <c r="F283" s="13">
        <f t="shared" si="4"/>
        <v>28.632914716903684</v>
      </c>
    </row>
    <row r="284" spans="1:6" x14ac:dyDescent="0.2">
      <c r="A284" s="20">
        <v>279</v>
      </c>
      <c r="B284" s="71">
        <f>('12 Data'!B283*'12 Data'!$I$9)*($D$3/'12 Data'!$C$2)*(('12 Data'!$I$8/12.25)^3)*FWT!$K$169</f>
        <v>1668</v>
      </c>
      <c r="C284" s="11">
        <f>'12 Data'!C283*(($D$3/'12 Data'!$C$2)^2)*(('12 Data'!$I$8/12.25)^2)*(FWT!$J$14/0.075)-(((((FWT!$B$12/FWT!$K$169)/((FWT!$C$14*FWT!$E$14)/144))/550)^2)*0.15)</f>
        <v>0.19396346383967511</v>
      </c>
      <c r="D284" s="17">
        <f>E284*FWT!$K$169</f>
        <v>0.18984867812618197</v>
      </c>
      <c r="E284" s="17">
        <f>('12 Data'!D283*'12 Data'!$I$9)*(($D$3/'12 Data'!$C$2)^3)*(('12 Data'!$I$8/12.25)^5)*(FWT!$J$14/0.075)</f>
        <v>0.18984867812618197</v>
      </c>
      <c r="F284" s="13">
        <f t="shared" si="4"/>
        <v>26.789273841671125</v>
      </c>
    </row>
    <row r="285" spans="1:6" x14ac:dyDescent="0.2">
      <c r="A285" s="20">
        <v>280</v>
      </c>
      <c r="B285" s="71">
        <f>('12 Data'!B284*'12 Data'!$I$9)*($D$3/'12 Data'!$C$2)*(('12 Data'!$I$8/12.25)^3)*FWT!$K$169</f>
        <v>1674</v>
      </c>
      <c r="C285" s="11">
        <f>'12 Data'!C284*(($D$3/'12 Data'!$C$2)^2)*(('12 Data'!$I$8/12.25)^2)*(FWT!$J$14/0.075)-(((((FWT!$B$12/FWT!$K$169)/((FWT!$C$14*FWT!$E$14)/144))/550)^2)*0.15)</f>
        <v>0.17821095415464161</v>
      </c>
      <c r="D285" s="17">
        <f>E285*FWT!$K$169</f>
        <v>0.18855454770079075</v>
      </c>
      <c r="E285" s="17">
        <f>('12 Data'!D284*'12 Data'!$I$9)*(($D$3/'12 Data'!$C$2)^3)*(('12 Data'!$I$8/12.25)^5)*(FWT!$J$14/0.075)</f>
        <v>0.18855454770079075</v>
      </c>
      <c r="F285" s="13">
        <f t="shared" si="4"/>
        <v>24.871694768605629</v>
      </c>
    </row>
    <row r="286" spans="1:6" x14ac:dyDescent="0.2">
      <c r="A286" s="20">
        <v>281</v>
      </c>
      <c r="B286" s="71">
        <f>('12 Data'!B285*'12 Data'!$I$9)*($D$3/'12 Data'!$C$2)*(('12 Data'!$I$8/12.25)^3)*FWT!$K$169</f>
        <v>1680</v>
      </c>
      <c r="C286" s="11">
        <f>'12 Data'!C285*(($D$3/'12 Data'!$C$2)^2)*(('12 Data'!$I$8/12.25)^2)*(FWT!$J$14/0.075)-(((((FWT!$B$12/FWT!$K$169)/((FWT!$C$14*FWT!$E$14)/144))/550)^2)*0.15)</f>
        <v>0.16222357611351884</v>
      </c>
      <c r="D286" s="17">
        <f>E286*FWT!$K$169</f>
        <v>0.18727101844448729</v>
      </c>
      <c r="E286" s="17">
        <f>('12 Data'!D285*'12 Data'!$I$9)*(($D$3/'12 Data'!$C$2)^3)*(('12 Data'!$I$8/12.25)^5)*(FWT!$J$14/0.075)</f>
        <v>0.18727101844448729</v>
      </c>
      <c r="F286" s="13">
        <f t="shared" si="4"/>
        <v>22.877323951744138</v>
      </c>
    </row>
    <row r="287" spans="1:6" x14ac:dyDescent="0.2">
      <c r="A287" s="20">
        <v>282</v>
      </c>
      <c r="B287" s="71">
        <f>('12 Data'!B286*'12 Data'!$I$9)*($D$3/'12 Data'!$C$2)*(('12 Data'!$I$8/12.25)^3)*FWT!$K$169</f>
        <v>1686</v>
      </c>
      <c r="C287" s="11">
        <f>'12 Data'!C286*(($D$3/'12 Data'!$C$2)^2)*(('12 Data'!$I$8/12.25)^2)*(FWT!$J$14/0.075)-(((((FWT!$B$12/FWT!$K$169)/((FWT!$C$14*FWT!$E$14)/144))/550)^2)*0.15)</f>
        <v>0.14599242348745989</v>
      </c>
      <c r="D287" s="17">
        <f>E287*FWT!$K$169</f>
        <v>0.18599867508663454</v>
      </c>
      <c r="E287" s="17">
        <f>('12 Data'!D286*'12 Data'!$I$9)*(($D$3/'12 Data'!$C$2)^3)*(('12 Data'!$I$8/12.25)^5)*(FWT!$J$14/0.075)</f>
        <v>0.18599867508663454</v>
      </c>
      <c r="F287" s="13">
        <f t="shared" si="4"/>
        <v>20.803220834317663</v>
      </c>
    </row>
    <row r="288" spans="1:6" x14ac:dyDescent="0.2">
      <c r="A288" s="20">
        <v>283</v>
      </c>
      <c r="B288" s="71">
        <f>('12 Data'!B287*'12 Data'!$I$9)*($D$3/'12 Data'!$C$2)*(('12 Data'!$I$8/12.25)^3)*FWT!$K$169</f>
        <v>1692</v>
      </c>
      <c r="C288" s="11">
        <f>'12 Data'!C287*(($D$3/'12 Data'!$C$2)^2)*(('12 Data'!$I$8/12.25)^2)*(FWT!$J$14/0.075)-(((((FWT!$B$12/FWT!$K$169)/((FWT!$C$14*FWT!$E$14)/144))/550)^2)*0.15)</f>
        <v>0.12950829327539493</v>
      </c>
      <c r="D288" s="17">
        <f>E288*FWT!$K$169</f>
        <v>0.18473810073685432</v>
      </c>
      <c r="E288" s="17">
        <f>('12 Data'!D287*'12 Data'!$I$9)*(($D$3/'12 Data'!$C$2)^3)*(('12 Data'!$I$8/12.25)^5)*(FWT!$J$14/0.075)</f>
        <v>0.18473810073685432</v>
      </c>
      <c r="F288" s="13">
        <f t="shared" si="4"/>
        <v>18.64635748007418</v>
      </c>
    </row>
    <row r="289" spans="1:6" x14ac:dyDescent="0.2">
      <c r="A289" s="20">
        <v>284</v>
      </c>
      <c r="B289" s="71">
        <f>('12 Data'!B288*'12 Data'!$I$9)*($D$3/'12 Data'!$C$2)*(('12 Data'!$I$8/12.25)^3)*FWT!$K$169</f>
        <v>1698</v>
      </c>
      <c r="C289" s="11">
        <f>'12 Data'!C288*(($D$3/'12 Data'!$C$2)^2)*(('12 Data'!$I$8/12.25)^2)*(FWT!$J$14/0.075)-(((((FWT!$B$12/FWT!$K$169)/((FWT!$C$14*FWT!$E$14)/144))/550)^2)*0.15)</f>
        <v>0.11276168033004508</v>
      </c>
      <c r="D289" s="17">
        <f>E289*FWT!$K$169</f>
        <v>0.18348987661798391</v>
      </c>
      <c r="E289" s="17">
        <f>('12 Data'!D288*'12 Data'!$I$9)*(($D$3/'12 Data'!$C$2)^3)*(('12 Data'!$I$8/12.25)^5)*(FWT!$J$14/0.075)</f>
        <v>0.18348987661798391</v>
      </c>
      <c r="F289" s="13">
        <f t="shared" si="4"/>
        <v>16.403618408752841</v>
      </c>
    </row>
    <row r="290" spans="1:6" x14ac:dyDescent="0.2">
      <c r="A290" s="20">
        <v>285</v>
      </c>
      <c r="B290" s="71">
        <f>('12 Data'!B289*'12 Data'!$I$9)*($D$3/'12 Data'!$C$2)*(('12 Data'!$I$8/12.25)^3)*FWT!$K$169</f>
        <v>1704</v>
      </c>
      <c r="C290" s="11">
        <f>'12 Data'!C289*(($D$3/'12 Data'!$C$2)^2)*(('12 Data'!$I$8/12.25)^2)*(FWT!$J$14/0.075)-(((((FWT!$B$12/FWT!$K$169)/((FWT!$C$14*FWT!$E$14)/144))/550)^2)*0.15)</f>
        <v>9.574277194274633E-2</v>
      </c>
      <c r="D290" s="17">
        <f>E290*FWT!$K$169</f>
        <v>0.18225458179588055</v>
      </c>
      <c r="E290" s="17">
        <f>('12 Data'!D289*'12 Data'!$I$9)*(($D$3/'12 Data'!$C$2)^3)*(('12 Data'!$I$8/12.25)^5)*(FWT!$J$14/0.075)</f>
        <v>0.18225458179588055</v>
      </c>
      <c r="F290" s="13">
        <f t="shared" si="4"/>
        <v>14.071800651739119</v>
      </c>
    </row>
    <row r="291" spans="1:6" x14ac:dyDescent="0.2">
      <c r="A291" s="20">
        <v>286</v>
      </c>
      <c r="B291" s="71">
        <f>('12 Data'!B290*'12 Data'!$I$9)*($D$3/'12 Data'!$C$2)*(('12 Data'!$I$8/12.25)^3)*FWT!$K$169</f>
        <v>1710</v>
      </c>
      <c r="C291" s="11">
        <f>'12 Data'!C290*(($D$3/'12 Data'!$C$2)^2)*(('12 Data'!$I$8/12.25)^2)*(FWT!$J$14/0.075)-(((((FWT!$B$12/FWT!$K$169)/((FWT!$C$14*FWT!$E$14)/144))/550)^2)*0.15)</f>
        <v>7.8441442387337079E-2</v>
      </c>
      <c r="D291" s="17">
        <f>E291*FWT!$K$169</f>
        <v>0.18103279290601362</v>
      </c>
      <c r="E291" s="17">
        <f>('12 Data'!D290*'12 Data'!$I$9)*(($D$3/'12 Data'!$C$2)^3)*(('12 Data'!$I$8/12.25)^5)*(FWT!$J$14/0.075)</f>
        <v>0.18103279290601362</v>
      </c>
      <c r="F291" s="13">
        <f t="shared" si="4"/>
        <v>11.647614044142834</v>
      </c>
    </row>
    <row r="292" spans="1:6" x14ac:dyDescent="0.2">
      <c r="A292" s="20">
        <v>287</v>
      </c>
      <c r="B292" s="71">
        <f>('12 Data'!B291*'12 Data'!$I$9)*($D$3/'12 Data'!$C$2)*(('12 Data'!$I$8/12.25)^3)*FWT!$K$169</f>
        <v>1716</v>
      </c>
      <c r="C292" s="11">
        <f>'12 Data'!C291*(($D$3/'12 Data'!$C$2)^2)*(('12 Data'!$I$8/12.25)^2)*(FWT!$J$14/0.075)-(((((FWT!$B$12/FWT!$K$169)/((FWT!$C$14*FWT!$E$14)/144))/550)^2)*0.15)</f>
        <v>6.0847247422933438E-2</v>
      </c>
      <c r="D292" s="17">
        <f>E292*FWT!$K$169</f>
        <v>0.17982508387687191</v>
      </c>
      <c r="E292" s="17">
        <f>('12 Data'!D291*'12 Data'!$I$9)*(($D$3/'12 Data'!$C$2)^3)*(('12 Data'!$I$8/12.25)^5)*(FWT!$J$14/0.075)</f>
        <v>0.17982508387687191</v>
      </c>
      <c r="F292" s="13">
        <f t="shared" si="4"/>
        <v>9.1276817695030985</v>
      </c>
    </row>
    <row r="293" spans="1:6" x14ac:dyDescent="0.2">
      <c r="A293" s="20">
        <v>288</v>
      </c>
      <c r="B293" s="71">
        <f>('12 Data'!B292*'12 Data'!$I$9)*($D$3/'12 Data'!$C$2)*(('12 Data'!$I$8/12.25)^3)*FWT!$K$169</f>
        <v>1722</v>
      </c>
      <c r="C293" s="11">
        <f>'12 Data'!C292*(($D$3/'12 Data'!$C$2)^2)*(('12 Data'!$I$8/12.25)^2)*(FWT!$J$14/0.075)-(((((FWT!$B$12/FWT!$K$169)/((FWT!$C$14*FWT!$E$14)/144))/550)^2)*0.15)</f>
        <v>4.2949418755647069E-2</v>
      </c>
      <c r="D293" s="17">
        <f>E293*FWT!$K$169</f>
        <v>0.17863202565016914</v>
      </c>
      <c r="E293" s="17">
        <f>('12 Data'!D292*'12 Data'!$I$9)*(($D$3/'12 Data'!$C$2)^3)*(('12 Data'!$I$8/12.25)^5)*(FWT!$J$14/0.075)</f>
        <v>0.17863202565016914</v>
      </c>
      <c r="F293" s="13">
        <f t="shared" si="4"/>
        <v>6.5085411732678535</v>
      </c>
    </row>
    <row r="294" spans="1:6" x14ac:dyDescent="0.2">
      <c r="A294" s="20">
        <v>289</v>
      </c>
      <c r="B294" s="71">
        <f>('12 Data'!B293*'12 Data'!$I$9)*($D$3/'12 Data'!$C$2)*(('12 Data'!$I$8/12.25)^3)*FWT!$K$169</f>
        <v>1728</v>
      </c>
      <c r="C294" s="11">
        <f>'12 Data'!C293*(($D$3/'12 Data'!$C$2)^2)*(('12 Data'!$I$8/12.25)^2)*(FWT!$J$14/0.075)-(((((FWT!$B$12/FWT!$K$169)/((FWT!$C$14*FWT!$E$14)/144))/550)^2)*0.15)</f>
        <v>2.4736858459222053E-2</v>
      </c>
      <c r="D294" s="17">
        <f>E294*FWT!$K$169</f>
        <v>0.1774541858978772</v>
      </c>
      <c r="E294" s="17">
        <f>('12 Data'!D293*'12 Data'!$I$9)*(($D$3/'12 Data'!$C$2)^3)*(('12 Data'!$I$8/12.25)^5)*(FWT!$J$14/0.075)</f>
        <v>0.1774541858978772</v>
      </c>
      <c r="F294" s="13">
        <f t="shared" si="4"/>
        <v>3.7866448609466112</v>
      </c>
    </row>
    <row r="295" spans="1:6" x14ac:dyDescent="0.2">
      <c r="A295" s="20">
        <v>290</v>
      </c>
      <c r="B295" s="71">
        <f>('12 Data'!B294*'12 Data'!$I$9)*($D$3/'12 Data'!$C$2)*(('12 Data'!$I$8/12.25)^3)*FWT!$K$169</f>
        <v>1734</v>
      </c>
      <c r="C295" s="11">
        <f>'12 Data'!C294*(($D$3/'12 Data'!$C$2)^2)*(('12 Data'!$I$8/12.25)^2)*(FWT!$J$14/0.075)-(((((FWT!$B$12/FWT!$K$169)/((FWT!$C$14*FWT!$E$14)/144))/550)^2)*0.15)</f>
        <v>6.198133354553376E-3</v>
      </c>
      <c r="D295" s="17">
        <f>E295*FWT!$K$169</f>
        <v>0.17629212873602199</v>
      </c>
      <c r="E295" s="17">
        <f>('12 Data'!D294*'12 Data'!$I$9)*(($D$3/'12 Data'!$C$2)^3)*(('12 Data'!$I$8/12.25)^5)*(FWT!$J$14/0.075)</f>
        <v>0.17629212873602199</v>
      </c>
      <c r="F295" s="13">
        <f t="shared" si="4"/>
        <v>0.95836209644624937</v>
      </c>
    </row>
  </sheetData>
  <customSheetViews>
    <customSheetView guid="{B1C4EB4F-B9AA-451A-810D-3B6DC85FD6EF}" showGridLines="0" showRuler="0">
      <selection activeCell="O6" sqref="O6"/>
      <pageMargins left="0.75" right="0.75" top="1" bottom="1" header="0.5" footer="0.5"/>
      <pageSetup orientation="portrait" verticalDpi="1200" r:id="rId1"/>
      <headerFooter alignWithMargins="0"/>
    </customSheetView>
  </customSheetViews>
  <mergeCells count="2">
    <mergeCell ref="B2:F2"/>
    <mergeCell ref="B1:F1"/>
  </mergeCells>
  <phoneticPr fontId="0" type="noConversion"/>
  <pageMargins left="0.75" right="0.75" top="1" bottom="1" header="0.5" footer="0.5"/>
  <pageSetup orientation="portrait" verticalDpi="12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H585"/>
  <sheetViews>
    <sheetView workbookViewId="0">
      <selection activeCell="A356" sqref="A356:XFD356"/>
    </sheetView>
  </sheetViews>
  <sheetFormatPr defaultColWidth="8.875" defaultRowHeight="12.9" x14ac:dyDescent="0.2"/>
  <cols>
    <col min="1" max="4" width="8.875" style="105"/>
    <col min="5" max="5" width="11" style="105" customWidth="1"/>
    <col min="6" max="6" width="18.75" style="105" customWidth="1"/>
    <col min="7" max="8" width="8.875" style="106"/>
    <col min="9" max="16384" width="8.875" style="105"/>
  </cols>
  <sheetData>
    <row r="1" spans="1:8" ht="15.65" x14ac:dyDescent="0.25">
      <c r="A1" s="20"/>
      <c r="B1" s="170" t="s">
        <v>85</v>
      </c>
      <c r="C1" s="170"/>
      <c r="D1" s="170"/>
      <c r="E1" s="170"/>
      <c r="F1" s="170"/>
      <c r="G1" s="20"/>
      <c r="H1" s="67"/>
    </row>
    <row r="2" spans="1:8" ht="15.65" x14ac:dyDescent="0.25">
      <c r="A2" s="20"/>
      <c r="B2" s="170" t="s">
        <v>19</v>
      </c>
      <c r="C2" s="170"/>
      <c r="D2" s="170"/>
      <c r="E2" s="170"/>
      <c r="F2" s="170"/>
      <c r="G2" s="20"/>
      <c r="H2" s="67"/>
    </row>
    <row r="3" spans="1:8" ht="13.6" x14ac:dyDescent="0.25">
      <c r="A3" s="20"/>
      <c r="B3" s="5"/>
      <c r="C3" s="5"/>
      <c r="D3" s="6">
        <f>'12 Data'!I7</f>
        <v>1800</v>
      </c>
      <c r="E3" s="6"/>
      <c r="F3" s="7" t="s">
        <v>2</v>
      </c>
      <c r="G3" s="68"/>
      <c r="H3" s="68"/>
    </row>
    <row r="4" spans="1:8" ht="13.6" x14ac:dyDescent="0.25">
      <c r="A4" s="20"/>
      <c r="B4" s="8" t="s">
        <v>0</v>
      </c>
      <c r="C4" s="8" t="s">
        <v>1</v>
      </c>
      <c r="D4" s="18" t="s">
        <v>16</v>
      </c>
      <c r="E4" s="8" t="s">
        <v>16</v>
      </c>
      <c r="F4" s="9" t="s">
        <v>6</v>
      </c>
      <c r="G4" s="69"/>
      <c r="H4" s="69"/>
    </row>
    <row r="5" spans="1:8" ht="13.6" x14ac:dyDescent="0.25">
      <c r="A5" s="20"/>
      <c r="B5" s="10"/>
      <c r="C5" s="11"/>
      <c r="D5" s="8" t="s">
        <v>17</v>
      </c>
      <c r="E5" s="12" t="s">
        <v>18</v>
      </c>
      <c r="F5" s="13"/>
      <c r="G5" s="70"/>
      <c r="H5" s="70"/>
    </row>
    <row r="6" spans="1:8" x14ac:dyDescent="0.2">
      <c r="A6" s="20">
        <v>1</v>
      </c>
      <c r="B6" s="71">
        <f>('12-100 Data'!B5*'12-100 Data'!$I$9)*($D$3/'12-100 Data'!$C$2)*(('12-100 Data'!$I$8/12.25)^3)*FWT!$K$169</f>
        <v>0</v>
      </c>
      <c r="C6" s="11">
        <f>'12-100 Data'!C5*(($D$3/'12-100 Data'!$C$2)^2)*(('12-100 Data'!$I$8/12.25)^2)*(FWT!$J$14/0.075)-(((((FWT!$B$12/FWT!$K$169)/((FWT!$C$14*FWT!$E$14)/144))/550)^2)*0.15)</f>
        <v>1.4712680472654753</v>
      </c>
      <c r="D6" s="17">
        <f>E6*FWT!$K$169</f>
        <v>7.5845386433555873E-2</v>
      </c>
      <c r="E6" s="17">
        <f>('12-100 Data'!D5*'12-100 Data'!$I$9)*(($D$3/'12-100 Data'!$C$2)^3)*(('12-100 Data'!$I$8/12.25)^5)*(FWT!$J$14/0.075)</f>
        <v>7.5845386433555873E-2</v>
      </c>
      <c r="F6" s="13">
        <f t="shared" ref="F6" si="0">0.0001572*C6*B6/D6*100</f>
        <v>0</v>
      </c>
      <c r="G6" s="70"/>
      <c r="H6" s="70"/>
    </row>
    <row r="7" spans="1:8" x14ac:dyDescent="0.2">
      <c r="A7" s="20">
        <v>2</v>
      </c>
      <c r="B7" s="71">
        <f>('12-100 Data'!B6*'12-100 Data'!$I$9)*($D$3/'12-100 Data'!$C$2)*(('12-100 Data'!$I$8/12.25)^3)*FWT!$K$169</f>
        <v>3</v>
      </c>
      <c r="C7" s="11">
        <f>'12-100 Data'!C6*(($D$3/'12-100 Data'!$C$2)^2)*(('12-100 Data'!$I$8/12.25)^2)*(FWT!$J$14/0.075)-(((((FWT!$B$12/FWT!$K$169)/((FWT!$C$14*FWT!$E$14)/144))/550)^2)*0.15)</f>
        <v>1.4731859729091668</v>
      </c>
      <c r="D7" s="17">
        <f>E7*FWT!$K$169</f>
        <v>7.7041606863338705E-2</v>
      </c>
      <c r="E7" s="17">
        <f>('12-100 Data'!D6*'12-100 Data'!$I$9)*(($D$3/'12-100 Data'!$C$2)^3)*(('12-100 Data'!$I$8/12.25)^5)*(FWT!$J$14/0.075)</f>
        <v>7.7041606863338705E-2</v>
      </c>
      <c r="F7" s="13">
        <f t="shared" ref="F7:F70" si="1">0.0001572*C7*B7/D7*100</f>
        <v>0.90179129578172312</v>
      </c>
      <c r="G7" s="70"/>
      <c r="H7" s="70"/>
    </row>
    <row r="8" spans="1:8" x14ac:dyDescent="0.2">
      <c r="A8" s="20">
        <v>3</v>
      </c>
      <c r="B8" s="71">
        <f>('12-100 Data'!B7*'12-100 Data'!$I$9)*($D$3/'12-100 Data'!$C$2)*(('12-100 Data'!$I$8/12.25)^3)*FWT!$K$169</f>
        <v>6</v>
      </c>
      <c r="C8" s="11">
        <f>'12-100 Data'!C7*(($D$3/'12-100 Data'!$C$2)^2)*(('12-100 Data'!$I$8/12.25)^2)*(FWT!$J$14/0.075)-(((((FWT!$B$12/FWT!$K$169)/((FWT!$C$14*FWT!$E$14)/144))/550)^2)*0.15)</f>
        <v>1.4750206721177757</v>
      </c>
      <c r="D8" s="17">
        <f>E8*FWT!$K$169</f>
        <v>7.8223920216679815E-2</v>
      </c>
      <c r="E8" s="17">
        <f>('12-100 Data'!D7*'12-100 Data'!$I$9)*(($D$3/'12-100 Data'!$C$2)^3)*(('12-100 Data'!$I$8/12.25)^5)*(FWT!$J$14/0.075)</f>
        <v>7.8223920216679815E-2</v>
      </c>
      <c r="F8" s="13">
        <f t="shared" si="1"/>
        <v>1.7785346145881726</v>
      </c>
      <c r="G8" s="70"/>
      <c r="H8" s="70"/>
    </row>
    <row r="9" spans="1:8" x14ac:dyDescent="0.2">
      <c r="A9" s="20">
        <v>4</v>
      </c>
      <c r="B9" s="71">
        <f>('12-100 Data'!B8*'12-100 Data'!$I$9)*($D$3/'12-100 Data'!$C$2)*(('12-100 Data'!$I$8/12.25)^3)*FWT!$K$169</f>
        <v>9</v>
      </c>
      <c r="C9" s="11">
        <f>'12-100 Data'!C8*(($D$3/'12-100 Data'!$C$2)^2)*(('12-100 Data'!$I$8/12.25)^2)*(FWT!$J$14/0.075)-(((((FWT!$B$12/FWT!$K$169)/((FWT!$C$14*FWT!$E$14)/144))/550)^2)*0.15)</f>
        <v>1.4767738207055703</v>
      </c>
      <c r="D9" s="17">
        <f>E9*FWT!$K$169</f>
        <v>7.9392537823872594E-2</v>
      </c>
      <c r="E9" s="17">
        <f>('12-100 Data'!D8*'12-100 Data'!$I$9)*(($D$3/'12-100 Data'!$C$2)^3)*(('12-100 Data'!$I$8/12.25)^5)*(FWT!$J$14/0.075)</f>
        <v>7.9392537823872594E-2</v>
      </c>
      <c r="F9" s="13">
        <f t="shared" si="1"/>
        <v>2.6316574061019575</v>
      </c>
      <c r="G9" s="70"/>
      <c r="H9" s="70"/>
    </row>
    <row r="10" spans="1:8" x14ac:dyDescent="0.2">
      <c r="A10" s="20">
        <v>5</v>
      </c>
      <c r="B10" s="71">
        <f>('12-100 Data'!B9*'12-100 Data'!$I$9)*($D$3/'12-100 Data'!$C$2)*(('12-100 Data'!$I$8/12.25)^3)*FWT!$K$169</f>
        <v>12</v>
      </c>
      <c r="C10" s="11">
        <f>'12-100 Data'!C9*(($D$3/'12-100 Data'!$C$2)^2)*(('12-100 Data'!$I$8/12.25)^2)*(FWT!$J$14/0.075)-(((((FWT!$B$12/FWT!$K$169)/((FWT!$C$14*FWT!$E$14)/144))/550)^2)*0.15)</f>
        <v>1.4784470750512009</v>
      </c>
      <c r="D10" s="17">
        <f>E10*FWT!$K$169</f>
        <v>8.0547669127057672E-2</v>
      </c>
      <c r="E10" s="17">
        <f>('12-100 Data'!D9*'12-100 Data'!$I$9)*(($D$3/'12-100 Data'!$C$2)^3)*(('12-100 Data'!$I$8/12.25)^5)*(FWT!$J$14/0.075)</f>
        <v>8.0547669127057672E-2</v>
      </c>
      <c r="F10" s="13">
        <f t="shared" si="1"/>
        <v>3.4624745726375346</v>
      </c>
      <c r="G10" s="70"/>
      <c r="H10" s="70"/>
    </row>
    <row r="11" spans="1:8" x14ac:dyDescent="0.2">
      <c r="A11" s="20">
        <v>6</v>
      </c>
      <c r="B11" s="71">
        <f>('12-100 Data'!B10*'12-100 Data'!$I$9)*($D$3/'12-100 Data'!$C$2)*(('12-100 Data'!$I$8/12.25)^3)*FWT!$K$169</f>
        <v>15</v>
      </c>
      <c r="C11" s="11">
        <f>'12-100 Data'!C10*(($D$3/'12-100 Data'!$C$2)^2)*(('12-100 Data'!$I$8/12.25)^2)*(FWT!$J$14/0.075)-(((((FWT!$B$12/FWT!$K$169)/((FWT!$C$14*FWT!$E$14)/144))/550)^2)*0.15)</f>
        <v>1.4800420722131122</v>
      </c>
      <c r="D11" s="17">
        <f>E11*FWT!$K$169</f>
        <v>8.1689521687035596E-2</v>
      </c>
      <c r="E11" s="17">
        <f>('12-100 Data'!D10*'12-100 Data'!$I$9)*(($D$3/'12-100 Data'!$C$2)^3)*(('12-100 Data'!$I$8/12.25)^5)*(FWT!$J$14/0.075)</f>
        <v>8.1689521687035596E-2</v>
      </c>
      <c r="F11" s="13">
        <f t="shared" si="1"/>
        <v>4.27219933989696</v>
      </c>
      <c r="G11" s="70"/>
      <c r="H11" s="70"/>
    </row>
    <row r="12" spans="1:8" x14ac:dyDescent="0.2">
      <c r="A12" s="20">
        <v>7</v>
      </c>
      <c r="B12" s="71">
        <f>('12-100 Data'!B11*'12-100 Data'!$I$9)*($D$3/'12-100 Data'!$C$2)*(('12-100 Data'!$I$8/12.25)^3)*FWT!$K$169</f>
        <v>18</v>
      </c>
      <c r="C12" s="11">
        <f>'12-100 Data'!C11*(($D$3/'12-100 Data'!$C$2)^2)*(('12-100 Data'!$I$8/12.25)^2)*(FWT!$J$14/0.075)-(((((FWT!$B$12/FWT!$K$169)/((FWT!$C$14*FWT!$E$14)/144))/550)^2)*0.15)</f>
        <v>1.4815604300446747</v>
      </c>
      <c r="D12" s="17">
        <f>E12*FWT!$K$169</f>
        <v>8.2818301190079088E-2</v>
      </c>
      <c r="E12" s="17">
        <f>('12-100 Data'!D11*'12-100 Data'!$I$9)*(($D$3/'12-100 Data'!$C$2)^3)*(('12-100 Data'!$I$8/12.25)^5)*(FWT!$J$14/0.075)</f>
        <v>8.2818301190079088E-2</v>
      </c>
      <c r="F12" s="13">
        <f t="shared" si="1"/>
        <v>5.0619528927944284</v>
      </c>
      <c r="G12" s="70"/>
      <c r="H12" s="70"/>
    </row>
    <row r="13" spans="1:8" x14ac:dyDescent="0.2">
      <c r="A13" s="20">
        <v>8</v>
      </c>
      <c r="B13" s="71">
        <f>('12-100 Data'!B12*'12-100 Data'!$I$9)*($D$3/'12-100 Data'!$C$2)*(('12-100 Data'!$I$8/12.25)^3)*FWT!$K$169</f>
        <v>21</v>
      </c>
      <c r="C13" s="11">
        <f>'12-100 Data'!C12*(($D$3/'12-100 Data'!$C$2)^2)*(('12-100 Data'!$I$8/12.25)^2)*(FWT!$J$14/0.075)-(((((FWT!$B$12/FWT!$K$169)/((FWT!$C$14*FWT!$E$14)/144))/550)^2)*0.15)</f>
        <v>1.4830037473090409</v>
      </c>
      <c r="D13" s="17">
        <f>E13*FWT!$K$169</f>
        <v>8.3934211454745292E-2</v>
      </c>
      <c r="E13" s="17">
        <f>('12-100 Data'!D12*'12-100 Data'!$I$9)*(($D$3/'12-100 Data'!$C$2)^3)*(('12-100 Data'!$I$8/12.25)^5)*(FWT!$J$14/0.075)</f>
        <v>8.3934211454745292E-2</v>
      </c>
      <c r="F13" s="13">
        <f t="shared" si="1"/>
        <v>5.8327729369998433</v>
      </c>
      <c r="G13" s="70"/>
      <c r="H13" s="70"/>
    </row>
    <row r="14" spans="1:8" x14ac:dyDescent="0.2">
      <c r="A14" s="20">
        <v>9</v>
      </c>
      <c r="B14" s="71">
        <f>('12-100 Data'!B13*'12-100 Data'!$I$9)*($D$3/'12-100 Data'!$C$2)*(('12-100 Data'!$I$8/12.25)^3)*FWT!$K$169</f>
        <v>24</v>
      </c>
      <c r="C14" s="11">
        <f>'12-100 Data'!C13*(($D$3/'12-100 Data'!$C$2)^2)*(('12-100 Data'!$I$8/12.25)^2)*(FWT!$J$14/0.075)-(((((FWT!$B$12/FWT!$K$169)/((FWT!$C$14*FWT!$E$14)/144))/550)^2)*0.15)</f>
        <v>1.4843736037937205</v>
      </c>
      <c r="D14" s="17">
        <f>E14*FWT!$K$169</f>
        <v>8.5037454438687807E-2</v>
      </c>
      <c r="E14" s="17">
        <f>('12-100 Data'!D13*'12-100 Data'!$I$9)*(($D$3/'12-100 Data'!$C$2)^3)*(('12-100 Data'!$I$8/12.25)^5)*(FWT!$J$14/0.075)</f>
        <v>8.5037454438687807E-2</v>
      </c>
      <c r="F14" s="13">
        <f t="shared" si="1"/>
        <v>6.5856213234025462</v>
      </c>
      <c r="G14" s="70"/>
      <c r="H14" s="70"/>
    </row>
    <row r="15" spans="1:8" x14ac:dyDescent="0.2">
      <c r="A15" s="20">
        <v>10</v>
      </c>
      <c r="B15" s="71">
        <f>('12-100 Data'!B14*'12-100 Data'!$I$9)*($D$3/'12-100 Data'!$C$2)*(('12-100 Data'!$I$8/12.25)^3)*FWT!$K$169</f>
        <v>27</v>
      </c>
      <c r="C15" s="11">
        <f>'12-100 Data'!C14*(($D$3/'12-100 Data'!$C$2)^2)*(('12-100 Data'!$I$8/12.25)^2)*(FWT!$J$14/0.075)-(((((FWT!$B$12/FWT!$K$169)/((FWT!$C$14*FWT!$E$14)/144))/550)^2)*0.15)</f>
        <v>1.4856715604248794</v>
      </c>
      <c r="D15" s="17">
        <f>E15*FWT!$K$169</f>
        <v>8.6128230245468423E-2</v>
      </c>
      <c r="E15" s="17">
        <f>('12-100 Data'!D14*'12-100 Data'!$I$9)*(($D$3/'12-100 Data'!$C$2)^3)*(('12-100 Data'!$I$8/12.25)^5)*(FWT!$J$14/0.075)</f>
        <v>8.6128230245468423E-2</v>
      </c>
      <c r="F15" s="13">
        <f t="shared" si="1"/>
        <v>7.3213908530288574</v>
      </c>
      <c r="G15" s="70"/>
      <c r="H15" s="70"/>
    </row>
    <row r="16" spans="1:8" x14ac:dyDescent="0.2">
      <c r="A16" s="20">
        <v>11</v>
      </c>
      <c r="B16" s="71">
        <f>('12-100 Data'!B15*'12-100 Data'!$I$9)*($D$3/'12-100 Data'!$C$2)*(('12-100 Data'!$I$8/12.25)^3)*FWT!$K$169</f>
        <v>30</v>
      </c>
      <c r="C16" s="11">
        <f>'12-100 Data'!C15*(($D$3/'12-100 Data'!$C$2)^2)*(('12-100 Data'!$I$8/12.25)^2)*(FWT!$J$14/0.075)-(((((FWT!$B$12/FWT!$K$169)/((FWT!$C$14*FWT!$E$14)/144))/550)^2)*0.15)</f>
        <v>1.4868991593813576</v>
      </c>
      <c r="D16" s="17">
        <f>E16*FWT!$K$169</f>
        <v>8.7206737131368714E-2</v>
      </c>
      <c r="E16" s="17">
        <f>('12-100 Data'!D15*'12-100 Data'!$I$9)*(($D$3/'12-100 Data'!$C$2)^3)*(('12-100 Data'!$I$8/12.25)^5)*(FWT!$J$14/0.075)</f>
        <v>8.7206737131368714E-2</v>
      </c>
      <c r="F16" s="13">
        <f t="shared" si="1"/>
        <v>8.0409113633952849</v>
      </c>
      <c r="G16" s="70"/>
      <c r="H16" s="70"/>
    </row>
    <row r="17" spans="1:8" x14ac:dyDescent="0.2">
      <c r="A17" s="20">
        <v>12</v>
      </c>
      <c r="B17" s="71">
        <f>('12-100 Data'!B16*'12-100 Data'!$I$9)*($D$3/'12-100 Data'!$C$2)*(('12-100 Data'!$I$8/12.25)^3)*FWT!$K$169</f>
        <v>33</v>
      </c>
      <c r="C17" s="11">
        <f>'12-100 Data'!C16*(($D$3/'12-100 Data'!$C$2)^2)*(('12-100 Data'!$I$8/12.25)^2)*(FWT!$J$14/0.075)-(((((FWT!$B$12/FWT!$K$169)/((FWT!$C$14*FWT!$E$14)/144))/550)^2)*0.15)</f>
        <v>1.4880579242084127</v>
      </c>
      <c r="D17" s="17">
        <f>E17*FWT!$K$169</f>
        <v>8.8273171512201487E-2</v>
      </c>
      <c r="E17" s="17">
        <f>('12-100 Data'!D16*'12-100 Data'!$I$9)*(($D$3/'12-100 Data'!$C$2)^3)*(('12-100 Data'!$I$8/12.25)^5)*(FWT!$J$14/0.075)</f>
        <v>8.8273171512201487E-2</v>
      </c>
      <c r="F17" s="13">
        <f t="shared" si="1"/>
        <v>8.744955183304528</v>
      </c>
      <c r="G17" s="70"/>
      <c r="H17" s="70"/>
    </row>
    <row r="18" spans="1:8" x14ac:dyDescent="0.2">
      <c r="A18" s="20">
        <v>13</v>
      </c>
      <c r="B18" s="71">
        <f>('12-100 Data'!B17*'12-100 Data'!$I$9)*($D$3/'12-100 Data'!$C$2)*(('12-100 Data'!$I$8/12.25)^3)*FWT!$K$169</f>
        <v>36</v>
      </c>
      <c r="C18" s="11">
        <f>'12-100 Data'!C17*(($D$3/'12-100 Data'!$C$2)^2)*(('12-100 Data'!$I$8/12.25)^2)*(FWT!$J$14/0.075)-(((((FWT!$B$12/FWT!$K$169)/((FWT!$C$14*FWT!$E$14)/144))/550)^2)*0.15)</f>
        <v>1.4891493599311807</v>
      </c>
      <c r="D18" s="17">
        <f>E18*FWT!$K$169</f>
        <v>8.9327727970121978E-2</v>
      </c>
      <c r="E18" s="17">
        <f>('12-100 Data'!D17*'12-100 Data'!$I$9)*(($D$3/'12-100 Data'!$C$2)^3)*(('12-100 Data'!$I$8/12.25)^5)*(FWT!$J$14/0.075)</f>
        <v>8.9327727970121978E-2</v>
      </c>
      <c r="F18" s="13">
        <f t="shared" si="1"/>
        <v>9.4342420312551809</v>
      </c>
      <c r="G18" s="70"/>
      <c r="H18" s="70"/>
    </row>
    <row r="19" spans="1:8" x14ac:dyDescent="0.2">
      <c r="A19" s="20">
        <v>14</v>
      </c>
      <c r="B19" s="71">
        <f>('12-100 Data'!B18*'12-100 Data'!$I$9)*($D$3/'12-100 Data'!$C$2)*(('12-100 Data'!$I$8/12.25)^3)*FWT!$K$169</f>
        <v>39</v>
      </c>
      <c r="C19" s="11">
        <f>'12-100 Data'!C18*(($D$3/'12-100 Data'!$C$2)^2)*(('12-100 Data'!$I$8/12.25)^2)*(FWT!$J$14/0.075)-(((((FWT!$B$12/FWT!$K$169)/((FWT!$C$14*FWT!$E$14)/144))/550)^2)*0.15)</f>
        <v>1.4901749531678625</v>
      </c>
      <c r="D19" s="17">
        <f>E19*FWT!$K$169</f>
        <v>9.0370599260438875E-2</v>
      </c>
      <c r="E19" s="17">
        <f>('12-100 Data'!D18*'12-100 Data'!$I$9)*(($D$3/'12-100 Data'!$C$2)^3)*(('12-100 Data'!$I$8/12.25)^5)*(FWT!$J$14/0.075)</f>
        <v>9.0370599260438875E-2</v>
      </c>
      <c r="F19" s="13">
        <f t="shared" si="1"/>
        <v>10.109443422581066</v>
      </c>
      <c r="G19" s="70"/>
      <c r="H19" s="70"/>
    </row>
    <row r="20" spans="1:8" x14ac:dyDescent="0.2">
      <c r="A20" s="20">
        <v>15</v>
      </c>
      <c r="B20" s="71">
        <f>('12-100 Data'!B19*'12-100 Data'!$I$9)*($D$3/'12-100 Data'!$C$2)*(('12-100 Data'!$I$8/12.25)^3)*FWT!$K$169</f>
        <v>42</v>
      </c>
      <c r="C20" s="11">
        <f>'12-100 Data'!C19*(($D$3/'12-100 Data'!$C$2)^2)*(('12-100 Data'!$I$8/12.25)^2)*(FWT!$J$14/0.075)-(((((FWT!$B$12/FWT!$K$169)/((FWT!$C$14*FWT!$E$14)/144))/550)^2)*0.15)</f>
        <v>1.4911361722426293</v>
      </c>
      <c r="D20" s="17">
        <f>E20*FWT!$K$169</f>
        <v>9.1401976318425088E-2</v>
      </c>
      <c r="E20" s="17">
        <f>('12-100 Data'!D19*'12-100 Data'!$I$9)*(($D$3/'12-100 Data'!$C$2)^3)*(('12-100 Data'!$I$8/12.25)^5)*(FWT!$J$14/0.075)</f>
        <v>9.1401976318425088E-2</v>
      </c>
      <c r="F20" s="13">
        <f t="shared" si="1"/>
        <v>10.771186641869292</v>
      </c>
      <c r="G20" s="70"/>
      <c r="H20" s="70"/>
    </row>
    <row r="21" spans="1:8" x14ac:dyDescent="0.2">
      <c r="A21" s="20">
        <v>16</v>
      </c>
      <c r="B21" s="71">
        <f>('12-100 Data'!B20*'12-100 Data'!$I$9)*($D$3/'12-100 Data'!$C$2)*(('12-100 Data'!$I$8/12.25)^3)*FWT!$K$169</f>
        <v>45</v>
      </c>
      <c r="C21" s="11">
        <f>'12-100 Data'!C20*(($D$3/'12-100 Data'!$C$2)^2)*(('12-100 Data'!$I$8/12.25)^2)*(FWT!$J$14/0.075)-(((((FWT!$B$12/FWT!$K$169)/((FWT!$C$14*FWT!$E$14)/144))/550)^2)*0.15)</f>
        <v>1.4920344672982506</v>
      </c>
      <c r="D21" s="17">
        <f>E21*FWT!$K$169</f>
        <v>9.2422048266128459E-2</v>
      </c>
      <c r="E21" s="17">
        <f>('12-100 Data'!D20*'12-100 Data'!$I$9)*(($D$3/'12-100 Data'!$C$2)^3)*(('12-100 Data'!$I$8/12.25)^5)*(FWT!$J$14/0.075)</f>
        <v>9.2422048266128459E-2</v>
      </c>
      <c r="F21" s="13">
        <f t="shared" si="1"/>
        <v>11.42005832988661</v>
      </c>
      <c r="G21" s="70"/>
      <c r="H21" s="70"/>
    </row>
    <row r="22" spans="1:8" x14ac:dyDescent="0.2">
      <c r="A22" s="20">
        <v>17</v>
      </c>
      <c r="B22" s="71">
        <f>('12-100 Data'!B21*'12-100 Data'!$I$9)*($D$3/'12-100 Data'!$C$2)*(('12-100 Data'!$I$8/12.25)^3)*FWT!$K$169</f>
        <v>48</v>
      </c>
      <c r="C22" s="11">
        <f>'12-100 Data'!C21*(($D$3/'12-100 Data'!$C$2)^2)*(('12-100 Data'!$I$8/12.25)^2)*(FWT!$J$14/0.075)-(((((FWT!$B$12/FWT!$K$169)/((FWT!$C$14*FWT!$E$14)/144))/550)^2)*0.15)</f>
        <v>1.4928712704084441</v>
      </c>
      <c r="D22" s="17">
        <f>E22*FWT!$K$169</f>
        <v>9.3431002419182105E-2</v>
      </c>
      <c r="E22" s="17">
        <f>('12-100 Data'!D21*'12-100 Data'!$I$9)*(($D$3/'12-100 Data'!$C$2)^3)*(('12-100 Data'!$I$8/12.25)^5)*(FWT!$J$14/0.075)</f>
        <v>9.3431002419182105E-2</v>
      </c>
      <c r="F22" s="13">
        <f t="shared" si="1"/>
        <v>12.056607727973219</v>
      </c>
      <c r="G22" s="70"/>
      <c r="H22" s="70"/>
    </row>
    <row r="23" spans="1:8" x14ac:dyDescent="0.2">
      <c r="A23" s="20">
        <v>18</v>
      </c>
      <c r="B23" s="71">
        <f>('12-100 Data'!B22*'12-100 Data'!$I$9)*($D$3/'12-100 Data'!$C$2)*(('12-100 Data'!$I$8/12.25)^3)*FWT!$K$169</f>
        <v>51</v>
      </c>
      <c r="C23" s="11">
        <f>'12-100 Data'!C22*(($D$3/'12-100 Data'!$C$2)^2)*(('12-100 Data'!$I$8/12.25)^2)*(FWT!$J$14/0.075)-(((((FWT!$B$12/FWT!$K$169)/((FWT!$C$14*FWT!$E$14)/144))/550)^2)*0.15)</f>
        <v>1.4936479956899473</v>
      </c>
      <c r="D23" s="17">
        <f>E23*FWT!$K$169</f>
        <v>9.442902429361473E-2</v>
      </c>
      <c r="E23" s="17">
        <f>('12-100 Data'!D22*'12-100 Data'!$I$9)*(($D$3/'12-100 Data'!$C$2)^3)*(('12-100 Data'!$I$8/12.25)^5)*(FWT!$J$14/0.075)</f>
        <v>9.442902429361473E-2</v>
      </c>
      <c r="F23" s="13">
        <f t="shared" si="1"/>
        <v>12.681349617476863</v>
      </c>
      <c r="G23" s="70"/>
      <c r="H23" s="70"/>
    </row>
    <row r="24" spans="1:8" x14ac:dyDescent="0.2">
      <c r="A24" s="20">
        <v>19</v>
      </c>
      <c r="B24" s="71">
        <f>('12-100 Data'!B23*'12-100 Data'!$I$9)*($D$3/'12-100 Data'!$C$2)*(('12-100 Data'!$I$8/12.25)^3)*FWT!$K$169</f>
        <v>54</v>
      </c>
      <c r="C24" s="11">
        <f>'12-100 Data'!C23*(($D$3/'12-100 Data'!$C$2)^2)*(('12-100 Data'!$I$8/12.25)^2)*(FWT!$J$14/0.075)-(((((FWT!$B$12/FWT!$K$169)/((FWT!$C$14*FWT!$E$14)/144))/550)^2)*0.15)</f>
        <v>1.4943660394143101</v>
      </c>
      <c r="D24" s="17">
        <f>E24*FWT!$K$169</f>
        <v>9.5416297612660586E-2</v>
      </c>
      <c r="E24" s="17">
        <f>('12-100 Data'!D23*'12-100 Data'!$I$9)*(($D$3/'12-100 Data'!$C$2)^3)*(('12-100 Data'!$I$8/12.25)^5)*(FWT!$J$14/0.075)</f>
        <v>9.5416297612660586E-2</v>
      </c>
      <c r="F24" s="13">
        <f t="shared" si="1"/>
        <v>13.294766987161951</v>
      </c>
      <c r="G24" s="70"/>
      <c r="H24" s="70"/>
    </row>
    <row r="25" spans="1:8" x14ac:dyDescent="0.2">
      <c r="A25" s="20">
        <v>20</v>
      </c>
      <c r="B25" s="71">
        <f>('12-100 Data'!B24*'12-100 Data'!$I$9)*($D$3/'12-100 Data'!$C$2)*(('12-100 Data'!$I$8/12.25)^3)*FWT!$K$169</f>
        <v>57</v>
      </c>
      <c r="C25" s="11">
        <f>'12-100 Data'!C24*(($D$3/'12-100 Data'!$C$2)^2)*(('12-100 Data'!$I$8/12.25)^2)*(FWT!$J$14/0.075)-(((((FWT!$B$12/FWT!$K$169)/((FWT!$C$14*FWT!$E$14)/144))/550)^2)*0.15)</f>
        <v>1.4950267801194095</v>
      </c>
      <c r="D25" s="17">
        <f>E25*FWT!$K$169</f>
        <v>9.6393004313569397E-2</v>
      </c>
      <c r="E25" s="17">
        <f>('12-100 Data'!D24*'12-100 Data'!$I$9)*(($D$3/'12-100 Data'!$C$2)^3)*(('12-100 Data'!$I$8/12.25)^5)*(FWT!$J$14/0.075)</f>
        <v>9.6393004313569397E-2</v>
      </c>
      <c r="F25" s="13">
        <f t="shared" si="1"/>
        <v>13.897313457524611</v>
      </c>
      <c r="G25" s="70"/>
      <c r="H25" s="70"/>
    </row>
    <row r="26" spans="1:8" x14ac:dyDescent="0.2">
      <c r="A26" s="20">
        <v>21</v>
      </c>
      <c r="B26" s="71">
        <f>('12-100 Data'!B25*'12-100 Data'!$I$9)*($D$3/'12-100 Data'!$C$2)*(('12-100 Data'!$I$8/12.25)^3)*FWT!$K$169</f>
        <v>60</v>
      </c>
      <c r="C26" s="11">
        <f>'12-100 Data'!C25*(($D$3/'12-100 Data'!$C$2)^2)*(('12-100 Data'!$I$8/12.25)^2)*(FWT!$J$14/0.075)-(((((FWT!$B$12/FWT!$K$169)/((FWT!$C$14*FWT!$E$14)/144))/550)^2)*0.15)</f>
        <v>1.4956315787206864</v>
      </c>
      <c r="D26" s="17">
        <f>E26*FWT!$K$169</f>
        <v>9.7359324554415969E-2</v>
      </c>
      <c r="E26" s="17">
        <f>('12-100 Data'!D25*'12-100 Data'!$I$9)*(($D$3/'12-100 Data'!$C$2)^3)*(('12-100 Data'!$I$8/12.25)^5)*(FWT!$J$14/0.075)</f>
        <v>9.7359324554415969E-2</v>
      </c>
      <c r="F26" s="13">
        <f t="shared" si="1"/>
        <v>14.48941548748005</v>
      </c>
      <c r="G26" s="70"/>
      <c r="H26" s="70"/>
    </row>
    <row r="27" spans="1:8" x14ac:dyDescent="0.2">
      <c r="A27" s="20">
        <v>22</v>
      </c>
      <c r="B27" s="71">
        <f>('12-100 Data'!B26*'12-100 Data'!$I$9)*($D$3/'12-100 Data'!$C$2)*(('12-100 Data'!$I$8/12.25)^3)*FWT!$K$169</f>
        <v>63</v>
      </c>
      <c r="C27" s="11">
        <f>'12-100 Data'!C26*(($D$3/'12-100 Data'!$C$2)^2)*(('12-100 Data'!$I$8/12.25)^2)*(FWT!$J$14/0.075)-(((((FWT!$B$12/FWT!$K$169)/((FWT!$C$14*FWT!$E$14)/144))/550)^2)*0.15)</f>
        <v>1.4961817786221037</v>
      </c>
      <c r="D27" s="17">
        <f>E27*FWT!$K$169</f>
        <v>9.8315436720909616E-2</v>
      </c>
      <c r="E27" s="17">
        <f>('12-100 Data'!D26*'12-100 Data'!$I$9)*(($D$3/'12-100 Data'!$C$2)^3)*(('12-100 Data'!$I$8/12.25)^5)*(FWT!$J$14/0.075)</f>
        <v>9.8315436720909616E-2</v>
      </c>
      <c r="F27" s="13">
        <f t="shared" si="1"/>
        <v>15.071474385883981</v>
      </c>
      <c r="G27" s="70"/>
      <c r="H27" s="70"/>
    </row>
    <row r="28" spans="1:8" x14ac:dyDescent="0.2">
      <c r="A28" s="20">
        <v>23</v>
      </c>
      <c r="B28" s="71">
        <f>('12-100 Data'!B27*'12-100 Data'!$I$9)*($D$3/'12-100 Data'!$C$2)*(('12-100 Data'!$I$8/12.25)^3)*FWT!$K$169</f>
        <v>66</v>
      </c>
      <c r="C28" s="11">
        <f>'12-100 Data'!C27*(($D$3/'12-100 Data'!$C$2)^2)*(('12-100 Data'!$I$8/12.25)^2)*(FWT!$J$14/0.075)-(((((FWT!$B$12/FWT!$K$169)/((FWT!$C$14*FWT!$E$14)/144))/550)^2)*0.15)</f>
        <v>1.4966787058268249</v>
      </c>
      <c r="D28" s="17">
        <f>E28*FWT!$K$169</f>
        <v>9.9261517433203467E-2</v>
      </c>
      <c r="E28" s="17">
        <f>('12-100 Data'!D27*'12-100 Data'!$I$9)*(($D$3/'12-100 Data'!$C$2)^3)*(('12-100 Data'!$I$8/12.25)^5)*(FWT!$J$14/0.075)</f>
        <v>9.9261517433203467E-2</v>
      </c>
      <c r="F28" s="13">
        <f t="shared" si="1"/>
        <v>15.643868147738155</v>
      </c>
      <c r="G28" s="70"/>
      <c r="H28" s="70"/>
    </row>
    <row r="29" spans="1:8" x14ac:dyDescent="0.2">
      <c r="A29" s="20">
        <v>24</v>
      </c>
      <c r="B29" s="71">
        <f>('12-100 Data'!B28*'12-100 Data'!$I$9)*($D$3/'12-100 Data'!$C$2)*(('12-100 Data'!$I$8/12.25)^3)*FWT!$K$169</f>
        <v>69</v>
      </c>
      <c r="C29" s="11">
        <f>'12-100 Data'!C28*(($D$3/'12-100 Data'!$C$2)^2)*(('12-100 Data'!$I$8/12.25)^2)*(FWT!$J$14/0.075)-(((((FWT!$B$12/FWT!$K$169)/((FWT!$C$14*FWT!$E$14)/144))/550)^2)*0.15)</f>
        <v>1.4971236690476177</v>
      </c>
      <c r="D29" s="17">
        <f>E29*FWT!$K$169</f>
        <v>0.10019774155270351</v>
      </c>
      <c r="E29" s="17">
        <f>('12-100 Data'!D28*'12-100 Data'!$I$9)*(($D$3/'12-100 Data'!$C$2)^3)*(('12-100 Data'!$I$8/12.25)^5)*(FWT!$J$14/0.075)</f>
        <v>0.10019774155270351</v>
      </c>
      <c r="F29" s="13">
        <f t="shared" si="1"/>
        <v>16.206953132655258</v>
      </c>
      <c r="G29" s="70"/>
      <c r="H29" s="70"/>
    </row>
    <row r="30" spans="1:8" x14ac:dyDescent="0.2">
      <c r="A30" s="20">
        <v>25</v>
      </c>
      <c r="B30" s="71">
        <f>('12-100 Data'!B29*'12-100 Data'!$I$9)*($D$3/'12-100 Data'!$C$2)*(('12-100 Data'!$I$8/12.25)^3)*FWT!$K$169</f>
        <v>72</v>
      </c>
      <c r="C30" s="11">
        <f>'12-100 Data'!C29*(($D$3/'12-100 Data'!$C$2)^2)*(('12-100 Data'!$I$8/12.25)^2)*(FWT!$J$14/0.075)-(((((FWT!$B$12/FWT!$K$169)/((FWT!$C$14*FWT!$E$14)/144))/550)^2)*0.15)</f>
        <v>1.497517959816975</v>
      </c>
      <c r="D30" s="17">
        <f>E30*FWT!$K$169</f>
        <v>0.10112428218887748</v>
      </c>
      <c r="E30" s="17">
        <f>('12-100 Data'!D29*'12-100 Data'!$I$9)*(($D$3/'12-100 Data'!$C$2)^3)*(('12-100 Data'!$I$8/12.25)^5)*(FWT!$J$14/0.075)</f>
        <v>0.10112428218887748</v>
      </c>
      <c r="F30" s="13">
        <f t="shared" si="1"/>
        <v>16.761065601172398</v>
      </c>
      <c r="G30" s="70"/>
      <c r="H30" s="70"/>
    </row>
    <row r="31" spans="1:8" x14ac:dyDescent="0.2">
      <c r="A31" s="20">
        <v>26</v>
      </c>
      <c r="B31" s="71">
        <f>('12-100 Data'!B30*'12-100 Data'!$I$9)*($D$3/'12-100 Data'!$C$2)*(('12-100 Data'!$I$8/12.25)^3)*FWT!$K$169</f>
        <v>75</v>
      </c>
      <c r="C31" s="11">
        <f>'12-100 Data'!C30*(($D$3/'12-100 Data'!$C$2)^2)*(('12-100 Data'!$I$8/12.25)^2)*(FWT!$J$14/0.075)-(((((FWT!$B$12/FWT!$K$169)/((FWT!$C$14*FWT!$E$14)/144))/550)^2)*0.15)</f>
        <v>1.4978628525969611</v>
      </c>
      <c r="D31" s="17">
        <f>E31*FWT!$K$169</f>
        <v>0.10204131070606345</v>
      </c>
      <c r="E31" s="17">
        <f>('12-100 Data'!D30*'12-100 Data'!$I$9)*(($D$3/'12-100 Data'!$C$2)^3)*(('12-100 Data'!$I$8/12.25)^5)*(FWT!$J$14/0.075)</f>
        <v>0.10204131070606345</v>
      </c>
      <c r="F31" s="13">
        <f t="shared" si="1"/>
        <v>17.306523122765803</v>
      </c>
      <c r="G31" s="70"/>
      <c r="H31" s="70"/>
    </row>
    <row r="32" spans="1:8" x14ac:dyDescent="0.2">
      <c r="A32" s="20">
        <v>27</v>
      </c>
      <c r="B32" s="71">
        <f>('12-100 Data'!B31*'12-100 Data'!$I$9)*($D$3/'12-100 Data'!$C$2)*(('12-100 Data'!$I$8/12.25)^3)*FWT!$K$169</f>
        <v>78</v>
      </c>
      <c r="C32" s="11">
        <f>'12-100 Data'!C31*(($D$3/'12-100 Data'!$C$2)^2)*(('12-100 Data'!$I$8/12.25)^2)*(FWT!$J$14/0.075)-(((((FWT!$B$12/FWT!$K$169)/((FWT!$C$14*FWT!$E$14)/144))/550)^2)*0.15)</f>
        <v>1.4981596048887764</v>
      </c>
      <c r="D32" s="17">
        <f>E32*FWT!$K$169</f>
        <v>0.10294899673027846</v>
      </c>
      <c r="E32" s="17">
        <f>('12-100 Data'!D31*'12-100 Data'!$I$9)*(($D$3/'12-100 Data'!$C$2)^3)*(('12-100 Data'!$I$8/12.25)^5)*(FWT!$J$14/0.075)</f>
        <v>0.10294899673027846</v>
      </c>
      <c r="F32" s="13">
        <f t="shared" si="1"/>
        <v>17.843625867896819</v>
      </c>
      <c r="G32" s="70"/>
      <c r="H32" s="70"/>
    </row>
    <row r="33" spans="1:8" x14ac:dyDescent="0.2">
      <c r="A33" s="20">
        <v>28</v>
      </c>
      <c r="B33" s="71">
        <f>('12-100 Data'!B32*'12-100 Data'!$I$9)*($D$3/'12-100 Data'!$C$2)*(('12-100 Data'!$I$8/12.25)^3)*FWT!$K$169</f>
        <v>81</v>
      </c>
      <c r="C33" s="11">
        <f>'12-100 Data'!C32*(($D$3/'12-100 Data'!$C$2)^2)*(('12-100 Data'!$I$8/12.25)^2)*(FWT!$J$14/0.075)-(((((FWT!$B$12/FWT!$K$169)/((FWT!$C$14*FWT!$E$14)/144))/550)^2)*0.15)</f>
        <v>1.4984094573420483</v>
      </c>
      <c r="D33" s="17">
        <f>E33*FWT!$K$169</f>
        <v>0.10384750815602665</v>
      </c>
      <c r="E33" s="17">
        <f>('12-100 Data'!D32*'12-100 Data'!$I$9)*(($D$3/'12-100 Data'!$C$2)^3)*(('12-100 Data'!$I$8/12.25)^5)*(FWT!$J$14/0.075)</f>
        <v>0.10384750815602665</v>
      </c>
      <c r="F33" s="13">
        <f t="shared" si="1"/>
        <v>18.372657795083079</v>
      </c>
      <c r="G33" s="70"/>
      <c r="H33" s="70"/>
    </row>
    <row r="34" spans="1:8" x14ac:dyDescent="0.2">
      <c r="A34" s="20">
        <v>29</v>
      </c>
      <c r="B34" s="71">
        <f>('12-100 Data'!B33*'12-100 Data'!$I$9)*($D$3/'12-100 Data'!$C$2)*(('12-100 Data'!$I$8/12.25)^3)*FWT!$K$169</f>
        <v>84</v>
      </c>
      <c r="C34" s="11">
        <f>'12-100 Data'!C33*(($D$3/'12-100 Data'!$C$2)^2)*(('12-100 Data'!$I$8/12.25)^2)*(FWT!$J$14/0.075)-(((((FWT!$B$12/FWT!$K$169)/((FWT!$C$14*FWT!$E$14)/144))/550)^2)*0.15)</f>
        <v>1.4986136338638381</v>
      </c>
      <c r="D34" s="17">
        <f>E34*FWT!$K$169</f>
        <v>0.10473701115310743</v>
      </c>
      <c r="E34" s="17">
        <f>('12-100 Data'!D33*'12-100 Data'!$I$9)*(($D$3/'12-100 Data'!$C$2)^3)*(('12-100 Data'!$I$8/12.25)^5)*(FWT!$J$14/0.075)</f>
        <v>0.10473701115310743</v>
      </c>
      <c r="F34" s="13">
        <f t="shared" si="1"/>
        <v>18.893887742812581</v>
      </c>
      <c r="G34" s="70"/>
      <c r="H34" s="70"/>
    </row>
    <row r="35" spans="1:8" x14ac:dyDescent="0.2">
      <c r="A35" s="20">
        <v>30</v>
      </c>
      <c r="B35" s="71">
        <f>('12-100 Data'!B34*'12-100 Data'!$I$9)*($D$3/'12-100 Data'!$C$2)*(('12-100 Data'!$I$8/12.25)^3)*FWT!$K$169</f>
        <v>87</v>
      </c>
      <c r="C35" s="11">
        <f>'12-100 Data'!C34*(($D$3/'12-100 Data'!$C$2)^2)*(('12-100 Data'!$I$8/12.25)^2)*(FWT!$J$14/0.075)-(((((FWT!$B$12/FWT!$K$169)/((FWT!$C$14*FWT!$E$14)/144))/550)^2)*0.15)</f>
        <v>1.4987733417273748</v>
      </c>
      <c r="D35" s="17">
        <f>E35*FWT!$K$169</f>
        <v>0.10561767017342337</v>
      </c>
      <c r="E35" s="17">
        <f>('12-100 Data'!D34*'12-100 Data'!$I$9)*(($D$3/'12-100 Data'!$C$2)^3)*(('12-100 Data'!$I$8/12.25)^5)*(FWT!$J$14/0.075)</f>
        <v>0.10561767017342337</v>
      </c>
      <c r="F35" s="13">
        <f t="shared" si="1"/>
        <v>19.407570435082508</v>
      </c>
      <c r="G35" s="70"/>
      <c r="H35" s="70"/>
    </row>
    <row r="36" spans="1:8" x14ac:dyDescent="0.2">
      <c r="A36" s="20">
        <v>31</v>
      </c>
      <c r="B36" s="71">
        <f>('12-100 Data'!B35*'12-100 Data'!$I$9)*($D$3/'12-100 Data'!$C$2)*(('12-100 Data'!$I$8/12.25)^3)*FWT!$K$169</f>
        <v>90</v>
      </c>
      <c r="C36" s="11">
        <f>'12-100 Data'!C35*(($D$3/'12-100 Data'!$C$2)^2)*(('12-100 Data'!$I$8/12.25)^2)*(FWT!$J$14/0.075)-(((((FWT!$B$12/FWT!$K$169)/((FWT!$C$14*FWT!$E$14)/144))/550)^2)*0.15)</f>
        <v>1.4988897716805063</v>
      </c>
      <c r="D36" s="17">
        <f>E36*FWT!$K$169</f>
        <v>0.10648964795778784</v>
      </c>
      <c r="E36" s="17">
        <f>('12-100 Data'!D35*'12-100 Data'!$I$9)*(($D$3/'12-100 Data'!$C$2)^3)*(('12-100 Data'!$I$8/12.25)^5)*(FWT!$J$14/0.075)</f>
        <v>0.10648964795778784</v>
      </c>
      <c r="F36" s="13">
        <f t="shared" si="1"/>
        <v>19.913947408429703</v>
      </c>
      <c r="G36" s="70"/>
      <c r="H36" s="70"/>
    </row>
    <row r="37" spans="1:8" x14ac:dyDescent="0.2">
      <c r="A37" s="20">
        <v>32</v>
      </c>
      <c r="B37" s="71">
        <f>('12-100 Data'!B36*'12-100 Data'!$I$9)*($D$3/'12-100 Data'!$C$2)*(('12-100 Data'!$I$8/12.25)^3)*FWT!$K$169</f>
        <v>93</v>
      </c>
      <c r="C37" s="11">
        <f>'12-100 Data'!C36*(($D$3/'12-100 Data'!$C$2)^2)*(('12-100 Data'!$I$8/12.25)^2)*(FWT!$J$14/0.075)-(((((FWT!$B$12/FWT!$K$169)/((FWT!$C$14*FWT!$E$14)/144))/550)^2)*0.15)</f>
        <v>1.4989640980538759</v>
      </c>
      <c r="D37" s="17">
        <f>E37*FWT!$K$169</f>
        <v>0.1073531055427326</v>
      </c>
      <c r="E37" s="17">
        <f>('12-100 Data'!D36*'12-100 Data'!$I$9)*(($D$3/'12-100 Data'!$C$2)^3)*(('12-100 Data'!$I$8/12.25)^5)*(FWT!$J$14/0.075)</f>
        <v>0.1073531055427326</v>
      </c>
      <c r="F37" s="13">
        <f t="shared" si="1"/>
        <v>20.413247867510766</v>
      </c>
      <c r="G37" s="70"/>
      <c r="H37" s="70"/>
    </row>
    <row r="38" spans="1:8" x14ac:dyDescent="0.2">
      <c r="A38" s="20">
        <v>33</v>
      </c>
      <c r="B38" s="71">
        <f>('12-100 Data'!B37*'12-100 Data'!$I$9)*($D$3/'12-100 Data'!$C$2)*(('12-100 Data'!$I$8/12.25)^3)*FWT!$K$169</f>
        <v>96</v>
      </c>
      <c r="C38" s="11">
        <f>'12-100 Data'!C37*(($D$3/'12-100 Data'!$C$2)^2)*(('12-100 Data'!$I$8/12.25)^2)*(FWT!$J$14/0.075)-(((((FWT!$B$12/FWT!$K$169)/((FWT!$C$14*FWT!$E$14)/144))/550)^2)*0.15)</f>
        <v>1.4989974788688178</v>
      </c>
      <c r="D38" s="17">
        <f>E38*FWT!$K$169</f>
        <v>0.10820820226731502</v>
      </c>
      <c r="E38" s="17">
        <f>('12-100 Data'!D37*'12-100 Data'!$I$9)*(($D$3/'12-100 Data'!$C$2)^3)*(('12-100 Data'!$I$8/12.25)^5)*(FWT!$J$14/0.075)</f>
        <v>0.10820820226731502</v>
      </c>
      <c r="F38" s="13">
        <f t="shared" si="1"/>
        <v>20.905689475573261</v>
      </c>
      <c r="G38" s="70"/>
      <c r="H38" s="70"/>
    </row>
    <row r="39" spans="1:8" x14ac:dyDescent="0.2">
      <c r="A39" s="20">
        <v>34</v>
      </c>
      <c r="B39" s="71">
        <f>('12-100 Data'!B38*'12-100 Data'!$I$9)*($D$3/'12-100 Data'!$C$2)*(('12-100 Data'!$I$8/12.25)^3)*FWT!$K$169</f>
        <v>99</v>
      </c>
      <c r="C39" s="11">
        <f>'12-100 Data'!C38*(($D$3/'12-100 Data'!$C$2)^2)*(('12-100 Data'!$I$8/12.25)^2)*(FWT!$J$14/0.075)-(((((FWT!$B$12/FWT!$K$169)/((FWT!$C$14*FWT!$E$14)/144))/550)^2)*0.15)</f>
        <v>1.4989910559449762</v>
      </c>
      <c r="D39" s="17">
        <f>E39*FWT!$K$169</f>
        <v>0.10905509577992524</v>
      </c>
      <c r="E39" s="17">
        <f>('12-100 Data'!D38*'12-100 Data'!$I$9)*(($D$3/'12-100 Data'!$C$2)^3)*(('12-100 Data'!$I$8/12.25)^5)*(FWT!$J$14/0.075)</f>
        <v>0.10905509577992524</v>
      </c>
      <c r="F39" s="13">
        <f t="shared" si="1"/>
        <v>21.391479085523635</v>
      </c>
      <c r="G39" s="70"/>
      <c r="H39" s="70"/>
    </row>
    <row r="40" spans="1:8" x14ac:dyDescent="0.2">
      <c r="A40" s="20">
        <v>35</v>
      </c>
      <c r="B40" s="71">
        <f>('12-100 Data'!B39*'12-100 Data'!$I$9)*($D$3/'12-100 Data'!$C$2)*(('12-100 Data'!$I$8/12.25)^3)*FWT!$K$169</f>
        <v>102</v>
      </c>
      <c r="C40" s="11">
        <f>'12-100 Data'!C39*(($D$3/'12-100 Data'!$C$2)^2)*(('12-100 Data'!$I$8/12.25)^2)*(FWT!$J$14/0.075)-(((((FWT!$B$12/FWT!$K$169)/((FWT!$C$14*FWT!$E$14)/144))/550)^2)*0.15)</f>
        <v>1.4989459550076434</v>
      </c>
      <c r="D40" s="17">
        <f>E40*FWT!$K$169</f>
        <v>0.10989394204509312</v>
      </c>
      <c r="E40" s="17">
        <f>('12-100 Data'!D39*'12-100 Data'!$I$9)*(($D$3/'12-100 Data'!$C$2)^3)*(('12-100 Data'!$I$8/12.25)^5)*(FWT!$J$14/0.075)</f>
        <v>0.10989394204509312</v>
      </c>
      <c r="F40" s="13">
        <f t="shared" si="1"/>
        <v>21.870813416732584</v>
      </c>
      <c r="G40" s="70"/>
      <c r="H40" s="70"/>
    </row>
    <row r="41" spans="1:8" x14ac:dyDescent="0.2">
      <c r="A41" s="20">
        <v>36</v>
      </c>
      <c r="B41" s="71">
        <f>('12-100 Data'!B40*'12-100 Data'!$I$9)*($D$3/'12-100 Data'!$C$2)*(('12-100 Data'!$I$8/12.25)^3)*FWT!$K$169</f>
        <v>105</v>
      </c>
      <c r="C41" s="11">
        <f>'12-100 Data'!C40*(($D$3/'12-100 Data'!$C$2)^2)*(('12-100 Data'!$I$8/12.25)^2)*(FWT!$J$14/0.075)-(((((FWT!$B$12/FWT!$K$169)/((FWT!$C$14*FWT!$E$14)/144))/550)^2)*0.15)</f>
        <v>1.4988632857948234</v>
      </c>
      <c r="D41" s="17">
        <f>E41*FWT!$K$169</f>
        <v>0.11072489535029484</v>
      </c>
      <c r="E41" s="17">
        <f>('12-100 Data'!D40*'12-100 Data'!$I$9)*(($D$3/'12-100 Data'!$C$2)^3)*(('12-100 Data'!$I$8/12.25)^5)*(FWT!$J$14/0.075)</f>
        <v>0.11072489535029484</v>
      </c>
      <c r="F41" s="13">
        <f t="shared" si="1"/>
        <v>22.34387968221591</v>
      </c>
      <c r="G41" s="70"/>
      <c r="H41" s="70"/>
    </row>
    <row r="42" spans="1:8" x14ac:dyDescent="0.2">
      <c r="A42" s="20">
        <v>37</v>
      </c>
      <c r="B42" s="71">
        <f>('12-100 Data'!B41*'12-100 Data'!$I$9)*($D$3/'12-100 Data'!$C$2)*(('12-100 Data'!$I$8/12.25)^3)*FWT!$K$169</f>
        <v>108</v>
      </c>
      <c r="C42" s="11">
        <f>'12-100 Data'!C41*(($D$3/'12-100 Data'!$C$2)^2)*(('12-100 Data'!$I$8/12.25)^2)*(FWT!$J$14/0.075)-(((((FWT!$B$12/FWT!$K$169)/((FWT!$C$14*FWT!$E$14)/144))/550)^2)*0.15)</f>
        <v>1.498744142164014</v>
      </c>
      <c r="D42" s="17">
        <f>E42*FWT!$K$169</f>
        <v>0.11154810831275962</v>
      </c>
      <c r="E42" s="17">
        <f>('12-100 Data'!D41*'12-100 Data'!$I$9)*(($D$3/'12-100 Data'!$C$2)^3)*(('12-100 Data'!$I$8/12.25)^5)*(FWT!$J$14/0.075)</f>
        <v>0.11154810831275962</v>
      </c>
      <c r="F42" s="13">
        <f t="shared" si="1"/>
        <v>22.810856170380422</v>
      </c>
      <c r="G42" s="70"/>
      <c r="H42" s="70"/>
    </row>
    <row r="43" spans="1:8" x14ac:dyDescent="0.2">
      <c r="A43" s="20">
        <v>38</v>
      </c>
      <c r="B43" s="71">
        <f>('12-100 Data'!B42*'12-100 Data'!$I$9)*($D$3/'12-100 Data'!$C$2)*(('12-100 Data'!$I$8/12.25)^3)*FWT!$K$169</f>
        <v>111</v>
      </c>
      <c r="C43" s="11">
        <f>'12-100 Data'!C42*(($D$3/'12-100 Data'!$C$2)^2)*(('12-100 Data'!$I$8/12.25)^2)*(FWT!$J$14/0.075)-(((((FWT!$B$12/FWT!$K$169)/((FWT!$C$14*FWT!$E$14)/144))/550)^2)*0.15)</f>
        <v>1.498589602198712</v>
      </c>
      <c r="D43" s="17">
        <f>E43*FWT!$K$169</f>
        <v>0.11236373188627578</v>
      </c>
      <c r="E43" s="17">
        <f>('12-100 Data'!D42*'12-100 Data'!$I$9)*(($D$3/'12-100 Data'!$C$2)^3)*(('12-100 Data'!$I$8/12.25)^5)*(FWT!$J$14/0.075)</f>
        <v>0.11236373188627578</v>
      </c>
      <c r="F43" s="13">
        <f t="shared" si="1"/>
        <v>23.271912785124975</v>
      </c>
      <c r="G43" s="70"/>
      <c r="H43" s="70"/>
    </row>
    <row r="44" spans="1:8" x14ac:dyDescent="0.2">
      <c r="A44" s="20">
        <v>39</v>
      </c>
      <c r="B44" s="71">
        <f>('12-100 Data'!B43*'12-100 Data'!$I$9)*($D$3/'12-100 Data'!$C$2)*(('12-100 Data'!$I$8/12.25)^3)*FWT!$K$169</f>
        <v>114</v>
      </c>
      <c r="C44" s="11">
        <f>'12-100 Data'!C43*(($D$3/'12-100 Data'!$C$2)^2)*(('12-100 Data'!$I$8/12.25)^2)*(FWT!$J$14/0.075)-(((((FWT!$B$12/FWT!$K$169)/((FWT!$C$14*FWT!$E$14)/144))/550)^2)*0.15)</f>
        <v>1.4984007283146394</v>
      </c>
      <c r="D44" s="17">
        <f>E44*FWT!$K$169</f>
        <v>0.11317191536799721</v>
      </c>
      <c r="E44" s="17">
        <f>('12-100 Data'!D43*'12-100 Data'!$I$9)*(($D$3/'12-100 Data'!$C$2)^3)*(('12-100 Data'!$I$8/12.25)^5)*(FWT!$J$14/0.075)</f>
        <v>0.11317191536799721</v>
      </c>
      <c r="F44" s="13">
        <f t="shared" si="1"/>
        <v>23.727211547728526</v>
      </c>
      <c r="G44" s="70"/>
      <c r="H44" s="70"/>
    </row>
    <row r="45" spans="1:8" x14ac:dyDescent="0.2">
      <c r="A45" s="20">
        <v>40</v>
      </c>
      <c r="B45" s="71">
        <f>('12-100 Data'!B44*'12-100 Data'!$I$9)*($D$3/'12-100 Data'!$C$2)*(('12-100 Data'!$I$8/12.25)^3)*FWT!$K$169</f>
        <v>117</v>
      </c>
      <c r="C45" s="11">
        <f>'12-100 Data'!C44*(($D$3/'12-100 Data'!$C$2)^2)*(('12-100 Data'!$I$8/12.25)^2)*(FWT!$J$14/0.075)-(((((FWT!$B$12/FWT!$K$169)/((FWT!$C$14*FWT!$E$14)/144))/550)^2)*0.15)</f>
        <v>1.498178567365692</v>
      </c>
      <c r="D45" s="17">
        <f>E45*FWT!$K$169</f>
        <v>0.11397280640524901</v>
      </c>
      <c r="E45" s="17">
        <f>('12-100 Data'!D44*'12-100 Data'!$I$9)*(($D$3/'12-100 Data'!$C$2)^3)*(('12-100 Data'!$I$8/12.25)^5)*(FWT!$J$14/0.075)</f>
        <v>0.11397280640524901</v>
      </c>
      <c r="F45" s="13">
        <f t="shared" si="1"/>
        <v>24.176907063637685</v>
      </c>
      <c r="G45" s="70"/>
      <c r="H45" s="70"/>
    </row>
    <row r="46" spans="1:8" x14ac:dyDescent="0.2">
      <c r="A46" s="20">
        <v>41</v>
      </c>
      <c r="B46" s="71">
        <f>('12-100 Data'!B45*'12-100 Data'!$I$9)*($D$3/'12-100 Data'!$C$2)*(('12-100 Data'!$I$8/12.25)^3)*FWT!$K$169</f>
        <v>120</v>
      </c>
      <c r="C46" s="11">
        <f>'12-100 Data'!C45*(($D$3/'12-100 Data'!$C$2)^2)*(('12-100 Data'!$I$8/12.25)^2)*(FWT!$J$14/0.075)-(((((FWT!$B$12/FWT!$K$169)/((FWT!$C$14*FWT!$E$14)/144))/550)^2)*0.15)</f>
        <v>1.4979241507496099</v>
      </c>
      <c r="D46" s="17">
        <f>E46*FWT!$K$169</f>
        <v>0.11476655100233342</v>
      </c>
      <c r="E46" s="17">
        <f>('12-100 Data'!D45*'12-100 Data'!$I$9)*(($D$3/'12-100 Data'!$C$2)^3)*(('12-100 Data'!$I$8/12.25)^5)*(FWT!$J$14/0.075)</f>
        <v>0.11476655100233342</v>
      </c>
      <c r="F46" s="13">
        <f t="shared" si="1"/>
        <v>24.621146956978894</v>
      </c>
      <c r="G46" s="70"/>
      <c r="H46" s="70"/>
    </row>
    <row r="47" spans="1:8" x14ac:dyDescent="0.2">
      <c r="A47" s="20">
        <v>42</v>
      </c>
      <c r="B47" s="71">
        <f>('12-100 Data'!B46*'12-100 Data'!$I$9)*($D$3/'12-100 Data'!$C$2)*(('12-100 Data'!$I$8/12.25)^3)*FWT!$K$169</f>
        <v>123</v>
      </c>
      <c r="C47" s="11">
        <f>'12-100 Data'!C46*(($D$3/'12-100 Data'!$C$2)^2)*(('12-100 Data'!$I$8/12.25)^2)*(FWT!$J$14/0.075)-(((((FWT!$B$12/FWT!$K$169)/((FWT!$C$14*FWT!$E$14)/144))/550)^2)*0.15)</f>
        <v>1.4976384945133676</v>
      </c>
      <c r="D47" s="17">
        <f>E47*FWT!$K$169</f>
        <v>0.11555329352733525</v>
      </c>
      <c r="E47" s="17">
        <f>('12-100 Data'!D46*'12-100 Data'!$I$9)*(($D$3/'12-100 Data'!$C$2)^3)*(('12-100 Data'!$I$8/12.25)^5)*(FWT!$J$14/0.075)</f>
        <v>0.11555329352733525</v>
      </c>
      <c r="F47" s="13">
        <f t="shared" si="1"/>
        <v>25.060072275363087</v>
      </c>
      <c r="G47" s="70"/>
      <c r="H47" s="70"/>
    </row>
    <row r="48" spans="1:8" x14ac:dyDescent="0.2">
      <c r="A48" s="20">
        <v>43</v>
      </c>
      <c r="B48" s="71">
        <f>('12-100 Data'!B47*'12-100 Data'!$I$9)*($D$3/'12-100 Data'!$C$2)*(('12-100 Data'!$I$8/12.25)^3)*FWT!$K$169</f>
        <v>126</v>
      </c>
      <c r="C48" s="11">
        <f>'12-100 Data'!C47*(($D$3/'12-100 Data'!$C$2)^2)*(('12-100 Data'!$I$8/12.25)^2)*(FWT!$J$14/0.075)-(((((FWT!$B$12/FWT!$K$169)/((FWT!$C$14*FWT!$E$14)/144))/550)^2)*0.15)</f>
        <v>1.4973225994582886</v>
      </c>
      <c r="D48" s="17">
        <f>E48*FWT!$K$169</f>
        <v>0.11633317671892739</v>
      </c>
      <c r="E48" s="17">
        <f>('12-100 Data'!D47*'12-100 Data'!$I$9)*(($D$3/'12-100 Data'!$C$2)^3)*(('12-100 Data'!$I$8/12.25)^5)*(FWT!$J$14/0.075)</f>
        <v>0.11633317671892739</v>
      </c>
      <c r="F48" s="13">
        <f t="shared" si="1"/>
        <v>25.493817867319446</v>
      </c>
      <c r="G48" s="70"/>
      <c r="H48" s="70"/>
    </row>
    <row r="49" spans="1:8" x14ac:dyDescent="0.2">
      <c r="A49" s="20">
        <v>44</v>
      </c>
      <c r="B49" s="71">
        <f>('12-100 Data'!B48*'12-100 Data'!$I$9)*($D$3/'12-100 Data'!$C$2)*(('12-100 Data'!$I$8/12.25)^3)*FWT!$K$169</f>
        <v>129</v>
      </c>
      <c r="C49" s="11">
        <f>'12-100 Data'!C48*(($D$3/'12-100 Data'!$C$2)^2)*(('12-100 Data'!$I$8/12.25)^2)*(FWT!$J$14/0.075)-(((((FWT!$B$12/FWT!$K$169)/((FWT!$C$14*FWT!$E$14)/144))/550)^2)*0.15)</f>
        <v>1.4969774512448804</v>
      </c>
      <c r="D49" s="17">
        <f>E49*FWT!$K$169</f>
        <v>0.11710634169317577</v>
      </c>
      <c r="E49" s="17">
        <f>('12-100 Data'!D48*'12-100 Data'!$I$9)*(($D$3/'12-100 Data'!$C$2)^3)*(('12-100 Data'!$I$8/12.25)^5)*(FWT!$J$14/0.075)</f>
        <v>0.11710634169317577</v>
      </c>
      <c r="F49" s="13">
        <f t="shared" si="1"/>
        <v>25.922512734486432</v>
      </c>
      <c r="G49" s="70"/>
      <c r="H49" s="70"/>
    </row>
    <row r="50" spans="1:8" x14ac:dyDescent="0.2">
      <c r="A50" s="20">
        <v>45</v>
      </c>
      <c r="B50" s="71">
        <f>('12-100 Data'!B49*'12-100 Data'!$I$9)*($D$3/'12-100 Data'!$C$2)*(('12-100 Data'!$I$8/12.25)^3)*FWT!$K$169</f>
        <v>132</v>
      </c>
      <c r="C50" s="11">
        <f>'12-100 Data'!C49*(($D$3/'12-100 Data'!$C$2)^2)*(('12-100 Data'!$I$8/12.25)^2)*(FWT!$J$14/0.075)-(((((FWT!$B$12/FWT!$K$169)/((FWT!$C$14*FWT!$E$14)/144))/550)^2)*0.15)</f>
        <v>1.4966040204973889</v>
      </c>
      <c r="D50" s="17">
        <f>E50*FWT!$K$169</f>
        <v>0.11787292795034453</v>
      </c>
      <c r="E50" s="17">
        <f>('12-100 Data'!D49*'12-100 Data'!$I$9)*(($D$3/'12-100 Data'!$C$2)^3)*(('12-100 Data'!$I$8/12.25)^5)*(FWT!$J$14/0.075)</f>
        <v>0.11787292795034453</v>
      </c>
      <c r="F50" s="13">
        <f t="shared" si="1"/>
        <v>26.346280360500923</v>
      </c>
      <c r="G50" s="70"/>
      <c r="H50" s="70"/>
    </row>
    <row r="51" spans="1:8" x14ac:dyDescent="0.2">
      <c r="A51" s="20">
        <v>46</v>
      </c>
      <c r="B51" s="71">
        <f>('12-100 Data'!B50*'12-100 Data'!$I$9)*($D$3/'12-100 Data'!$C$2)*(('12-100 Data'!$I$8/12.25)^3)*FWT!$K$169</f>
        <v>135</v>
      </c>
      <c r="C51" s="11">
        <f>'12-100 Data'!C50*(($D$3/'12-100 Data'!$C$2)^2)*(('12-100 Data'!$I$8/12.25)^2)*(FWT!$J$14/0.075)-(((((FWT!$B$12/FWT!$K$169)/((FWT!$C$14*FWT!$E$14)/144))/550)^2)*0.15)</f>
        <v>1.4962032629080806</v>
      </c>
      <c r="D51" s="17">
        <f>E51*FWT!$K$169</f>
        <v>0.11863307338170061</v>
      </c>
      <c r="E51" s="17">
        <f>('12-100 Data'!D50*'12-100 Data'!$I$9)*(($D$3/'12-100 Data'!$C$2)^3)*(('12-100 Data'!$I$8/12.25)^5)*(FWT!$J$14/0.075)</f>
        <v>0.11863307338170061</v>
      </c>
      <c r="F51" s="13">
        <f t="shared" si="1"/>
        <v>26.765239018357217</v>
      </c>
      <c r="G51" s="70"/>
      <c r="H51" s="70"/>
    </row>
    <row r="52" spans="1:8" x14ac:dyDescent="0.2">
      <c r="A52" s="20">
        <v>47</v>
      </c>
      <c r="B52" s="71">
        <f>('12-100 Data'!B51*'12-100 Data'!$I$9)*($D$3/'12-100 Data'!$C$2)*(('12-100 Data'!$I$8/12.25)^3)*FWT!$K$169</f>
        <v>138</v>
      </c>
      <c r="C52" s="11">
        <f>'12-100 Data'!C51*(($D$3/'12-100 Data'!$C$2)^2)*(('12-100 Data'!$I$8/12.25)^2)*(FWT!$J$14/0.075)-(((((FWT!$B$12/FWT!$K$169)/((FWT!$C$14*FWT!$E$14)/144))/550)^2)*0.15)</f>
        <v>1.4957761193412391</v>
      </c>
      <c r="D52" s="17">
        <f>E52*FWT!$K$169</f>
        <v>0.11938691427631848</v>
      </c>
      <c r="E52" s="17">
        <f>('12-100 Data'!D51*'12-100 Data'!$I$9)*(($D$3/'12-100 Data'!$C$2)^3)*(('12-100 Data'!$I$8/12.25)^5)*(FWT!$J$14/0.075)</f>
        <v>0.11938691427631848</v>
      </c>
      <c r="F52" s="13">
        <f t="shared" si="1"/>
        <v>27.179502057854616</v>
      </c>
      <c r="G52" s="70"/>
      <c r="H52" s="70"/>
    </row>
    <row r="53" spans="1:8" x14ac:dyDescent="0.2">
      <c r="A53" s="20">
        <v>48</v>
      </c>
      <c r="B53" s="71">
        <f>('12-100 Data'!B52*'12-100 Data'!$I$9)*($D$3/'12-100 Data'!$C$2)*(('12-100 Data'!$I$8/12.25)^3)*FWT!$K$169</f>
        <v>141</v>
      </c>
      <c r="C53" s="11">
        <f>'12-100 Data'!C52*(($D$3/'12-100 Data'!$C$2)^2)*(('12-100 Data'!$I$8/12.25)^2)*(FWT!$J$14/0.075)-(((((FWT!$B$12/FWT!$K$169)/((FWT!$C$14*FWT!$E$14)/144))/550)^2)*0.15)</f>
        <v>1.4953235159368885</v>
      </c>
      <c r="D53" s="17">
        <f>E53*FWT!$K$169</f>
        <v>0.12013458532788437</v>
      </c>
      <c r="E53" s="17">
        <f>('12-100 Data'!D52*'12-100 Data'!$I$9)*(($D$3/'12-100 Data'!$C$2)^3)*(('12-100 Data'!$I$8/12.25)^5)*(FWT!$J$14/0.075)</f>
        <v>0.12013458532788437</v>
      </c>
      <c r="F53" s="13">
        <f t="shared" si="1"/>
        <v>27.58917817461451</v>
      </c>
      <c r="G53" s="70"/>
      <c r="H53" s="70"/>
    </row>
    <row r="54" spans="1:8" x14ac:dyDescent="0.2">
      <c r="A54" s="20">
        <v>49</v>
      </c>
      <c r="B54" s="71">
        <f>('12-100 Data'!B53*'12-100 Data'!$I$9)*($D$3/'12-100 Data'!$C$2)*(('12-100 Data'!$I$8/12.25)^3)*FWT!$K$169</f>
        <v>144</v>
      </c>
      <c r="C54" s="11">
        <f>'12-100 Data'!C53*(($D$3/'12-100 Data'!$C$2)^2)*(('12-100 Data'!$I$8/12.25)^2)*(FWT!$J$14/0.075)-(((((FWT!$B$12/FWT!$K$169)/((FWT!$C$14*FWT!$E$14)/144))/550)^2)*0.15)</f>
        <v>1.4948463642142362</v>
      </c>
      <c r="D54" s="17">
        <f>E54*FWT!$K$169</f>
        <v>0.12087621964150061</v>
      </c>
      <c r="E54" s="17">
        <f>('12-100 Data'!D53*'12-100 Data'!$I$9)*(($D$3/'12-100 Data'!$C$2)^3)*(('12-100 Data'!$I$8/12.25)^5)*(FWT!$J$14/0.075)</f>
        <v>0.12087621964150061</v>
      </c>
      <c r="F54" s="13">
        <f t="shared" si="1"/>
        <v>27.994371662022914</v>
      </c>
      <c r="G54" s="70"/>
      <c r="H54" s="70"/>
    </row>
    <row r="55" spans="1:8" x14ac:dyDescent="0.2">
      <c r="A55" s="20">
        <v>50</v>
      </c>
      <c r="B55" s="71">
        <f>('12-100 Data'!B54*'12-100 Data'!$I$9)*($D$3/'12-100 Data'!$C$2)*(('12-100 Data'!$I$8/12.25)^3)*FWT!$K$169</f>
        <v>147</v>
      </c>
      <c r="C55" s="11">
        <f>'12-100 Data'!C54*(($D$3/'12-100 Data'!$C$2)^2)*(('12-100 Data'!$I$8/12.25)^2)*(FWT!$J$14/0.075)-(((((FWT!$B$12/FWT!$K$169)/((FWT!$C$14*FWT!$E$14)/144))/550)^2)*0.15)</f>
        <v>1.4943455611748382</v>
      </c>
      <c r="D55" s="17">
        <f>E55*FWT!$K$169</f>
        <v>0.12161194874048946</v>
      </c>
      <c r="E55" s="17">
        <f>('12-100 Data'!D54*'12-100 Data'!$I$9)*(($D$3/'12-100 Data'!$C$2)^3)*(('12-100 Data'!$I$8/12.25)^5)*(FWT!$J$14/0.075)</f>
        <v>0.12161194874048946</v>
      </c>
      <c r="F55" s="13">
        <f t="shared" si="1"/>
        <v>28.395182647340945</v>
      </c>
      <c r="G55" s="70"/>
      <c r="H55" s="70"/>
    </row>
    <row r="56" spans="1:8" x14ac:dyDescent="0.2">
      <c r="A56" s="20">
        <v>51</v>
      </c>
      <c r="B56" s="71">
        <f>('12-100 Data'!B55*'12-100 Data'!$I$9)*($D$3/'12-100 Data'!$C$2)*(('12-100 Data'!$I$8/12.25)^3)*FWT!$K$169</f>
        <v>150</v>
      </c>
      <c r="C56" s="11">
        <f>'12-100 Data'!C55*(($D$3/'12-100 Data'!$C$2)^2)*(('12-100 Data'!$I$8/12.25)^2)*(FWT!$J$14/0.075)-(((((FWT!$B$12/FWT!$K$169)/((FWT!$C$14*FWT!$E$14)/144))/550)^2)*0.15)</f>
        <v>1.4938219894054852</v>
      </c>
      <c r="D56" s="17">
        <f>E56*FWT!$K$169</f>
        <v>0.12234190257319701</v>
      </c>
      <c r="E56" s="17">
        <f>('12-100 Data'!D55*'12-100 Data'!$I$9)*(($D$3/'12-100 Data'!$C$2)^3)*(('12-100 Data'!$I$8/12.25)^5)*(FWT!$J$14/0.075)</f>
        <v>0.12234190257319701</v>
      </c>
      <c r="F56" s="13">
        <f t="shared" si="1"/>
        <v>28.7917073131233</v>
      </c>
      <c r="G56" s="70"/>
      <c r="H56" s="70"/>
    </row>
    <row r="57" spans="1:8" x14ac:dyDescent="0.2">
      <c r="A57" s="20">
        <v>52</v>
      </c>
      <c r="B57" s="71">
        <f>('12-100 Data'!B56*'12-100 Data'!$I$9)*($D$3/'12-100 Data'!$C$2)*(('12-100 Data'!$I$8/12.25)^3)*FWT!$K$169</f>
        <v>153</v>
      </c>
      <c r="C57" s="11">
        <f>'12-100 Data'!C56*(($D$3/'12-100 Data'!$C$2)^2)*(('12-100 Data'!$I$8/12.25)^2)*(FWT!$J$14/0.075)-(((((FWT!$B$12/FWT!$K$169)/((FWT!$C$14*FWT!$E$14)/144))/550)^2)*0.15)</f>
        <v>1.4932765171808122</v>
      </c>
      <c r="D57" s="17">
        <f>E57*FWT!$K$169</f>
        <v>0.12306620951979681</v>
      </c>
      <c r="E57" s="17">
        <f>('12-100 Data'!D56*'12-100 Data'!$I$9)*(($D$3/'12-100 Data'!$C$2)^3)*(('12-100 Data'!$I$8/12.25)^5)*(FWT!$J$14/0.075)</f>
        <v>0.12306620951979681</v>
      </c>
      <c r="F57" s="13">
        <f t="shared" si="1"/>
        <v>29.184038104991377</v>
      </c>
      <c r="G57" s="70"/>
      <c r="H57" s="70"/>
    </row>
    <row r="58" spans="1:8" x14ac:dyDescent="0.2">
      <c r="A58" s="20">
        <v>53</v>
      </c>
      <c r="B58" s="71">
        <f>('12-100 Data'!B57*'12-100 Data'!$I$9)*($D$3/'12-100 Data'!$C$2)*(('12-100 Data'!$I$8/12.25)^3)*FWT!$K$169</f>
        <v>156</v>
      </c>
      <c r="C58" s="11">
        <f>'12-100 Data'!C57*(($D$3/'12-100 Data'!$C$2)^2)*(('12-100 Data'!$I$8/12.25)^2)*(FWT!$J$14/0.075)-(((((FWT!$B$12/FWT!$K$169)/((FWT!$C$14*FWT!$E$14)/144))/550)^2)*0.15)</f>
        <v>1.4927099985656269</v>
      </c>
      <c r="D58" s="17">
        <f>E58*FWT!$K$169</f>
        <v>0.12378499639909311</v>
      </c>
      <c r="E58" s="17">
        <f>('12-100 Data'!D57*'12-100 Data'!$I$9)*(($D$3/'12-100 Data'!$C$2)^3)*(('12-100 Data'!$I$8/12.25)^5)*(FWT!$J$14/0.075)</f>
        <v>0.12378499639909311</v>
      </c>
      <c r="F58" s="13">
        <f t="shared" si="1"/>
        <v>29.572263926723164</v>
      </c>
      <c r="G58" s="70"/>
      <c r="H58" s="70"/>
    </row>
    <row r="59" spans="1:8" x14ac:dyDescent="0.2">
      <c r="A59" s="20">
        <v>54</v>
      </c>
      <c r="B59" s="71">
        <f>('12-100 Data'!B58*'12-100 Data'!$I$9)*($D$3/'12-100 Data'!$C$2)*(('12-100 Data'!$I$8/12.25)^3)*FWT!$K$169</f>
        <v>159</v>
      </c>
      <c r="C59" s="11">
        <f>'12-100 Data'!C58*(($D$3/'12-100 Data'!$C$2)^2)*(('12-100 Data'!$I$8/12.25)^2)*(FWT!$J$14/0.075)-(((((FWT!$B$12/FWT!$K$169)/((FWT!$C$14*FWT!$E$14)/144))/550)^2)*0.15)</f>
        <v>1.4921232735169627</v>
      </c>
      <c r="D59" s="17">
        <f>E59*FWT!$K$169</f>
        <v>0.12449838847532427</v>
      </c>
      <c r="E59" s="17">
        <f>('12-100 Data'!D58*'12-100 Data'!$I$9)*(($D$3/'12-100 Data'!$C$2)^3)*(('12-100 Data'!$I$8/12.25)^5)*(FWT!$J$14/0.075)</f>
        <v>0.12449838847532427</v>
      </c>
      <c r="F59" s="13">
        <f t="shared" si="1"/>
        <v>29.956470323544597</v>
      </c>
      <c r="G59" s="70"/>
      <c r="H59" s="70"/>
    </row>
    <row r="60" spans="1:8" x14ac:dyDescent="0.2">
      <c r="A60" s="20">
        <v>55</v>
      </c>
      <c r="B60" s="71">
        <f>('12-100 Data'!B59*'12-100 Data'!$I$9)*($D$3/'12-100 Data'!$C$2)*(('12-100 Data'!$I$8/12.25)^3)*FWT!$K$169</f>
        <v>162</v>
      </c>
      <c r="C60" s="11">
        <f>'12-100 Data'!C59*(($D$3/'12-100 Data'!$C$2)^2)*(('12-100 Data'!$I$8/12.25)^2)*(FWT!$J$14/0.075)-(((((FWT!$B$12/FWT!$K$169)/((FWT!$C$14*FWT!$E$14)/144))/550)^2)*0.15)</f>
        <v>1.4915171679858519</v>
      </c>
      <c r="D60" s="17">
        <f>E60*FWT!$K$169</f>
        <v>0.12520650946496562</v>
      </c>
      <c r="E60" s="17">
        <f>('12-100 Data'!D59*'12-100 Data'!$I$9)*(($D$3/'12-100 Data'!$C$2)^3)*(('12-100 Data'!$I$8/12.25)^5)*(FWT!$J$14/0.075)</f>
        <v>0.12520650946496562</v>
      </c>
      <c r="F60" s="13">
        <f t="shared" si="1"/>
        <v>30.33673965443721</v>
      </c>
      <c r="G60" s="70"/>
      <c r="H60" s="70"/>
    </row>
    <row r="61" spans="1:8" x14ac:dyDescent="0.2">
      <c r="A61" s="20">
        <v>56</v>
      </c>
      <c r="B61" s="71">
        <f>('12-100 Data'!B60*'12-100 Data'!$I$9)*($D$3/'12-100 Data'!$C$2)*(('12-100 Data'!$I$8/12.25)^3)*FWT!$K$169</f>
        <v>165</v>
      </c>
      <c r="C61" s="11">
        <f>'12-100 Data'!C60*(($D$3/'12-100 Data'!$C$2)^2)*(('12-100 Data'!$I$8/12.25)^2)*(FWT!$J$14/0.075)-(((((FWT!$B$12/FWT!$K$169)/((FWT!$C$14*FWT!$E$14)/144))/550)^2)*0.15)</f>
        <v>1.4908924940188195</v>
      </c>
      <c r="D61" s="17">
        <f>E61*FWT!$K$169</f>
        <v>0.12590948154353235</v>
      </c>
      <c r="E61" s="17">
        <f>('12-100 Data'!D60*'12-100 Data'!$I$9)*(($D$3/'12-100 Data'!$C$2)^3)*(('12-100 Data'!$I$8/12.25)^5)*(FWT!$J$14/0.075)</f>
        <v>0.12590948154353235</v>
      </c>
      <c r="F61" s="13">
        <f t="shared" si="1"/>
        <v>30.713151254212722</v>
      </c>
      <c r="G61" s="70"/>
      <c r="H61" s="70"/>
    </row>
    <row r="62" spans="1:8" x14ac:dyDescent="0.2">
      <c r="A62" s="20">
        <v>57</v>
      </c>
      <c r="B62" s="71">
        <f>('12-100 Data'!B61*'12-100 Data'!$I$9)*($D$3/'12-100 Data'!$C$2)*(('12-100 Data'!$I$8/12.25)^3)*FWT!$K$169</f>
        <v>168</v>
      </c>
      <c r="C62" s="11">
        <f>'12-100 Data'!C61*(($D$3/'12-100 Data'!$C$2)^2)*(('12-100 Data'!$I$8/12.25)^2)*(FWT!$J$14/0.075)-(((((FWT!$B$12/FWT!$K$169)/((FWT!$C$14*FWT!$E$14)/144))/550)^2)*0.15)</f>
        <v>1.4902500498591023</v>
      </c>
      <c r="D62" s="17">
        <f>E62*FWT!$K$169</f>
        <v>0.12660742535238209</v>
      </c>
      <c r="E62" s="17">
        <f>('12-100 Data'!D61*'12-100 Data'!$I$9)*(($D$3/'12-100 Data'!$C$2)^3)*(('12-100 Data'!$I$8/12.25)^5)*(FWT!$J$14/0.075)</f>
        <v>0.12660742535238209</v>
      </c>
      <c r="F62" s="13">
        <f t="shared" si="1"/>
        <v>31.085781586046963</v>
      </c>
      <c r="G62" s="70"/>
      <c r="H62" s="70"/>
    </row>
    <row r="63" spans="1:8" x14ac:dyDescent="0.2">
      <c r="A63" s="20">
        <v>58</v>
      </c>
      <c r="B63" s="71">
        <f>('12-100 Data'!B62*'12-100 Data'!$I$9)*($D$3/'12-100 Data'!$C$2)*(('12-100 Data'!$I$8/12.25)^3)*FWT!$K$169</f>
        <v>171</v>
      </c>
      <c r="C63" s="11">
        <f>'12-100 Data'!C62*(($D$3/'12-100 Data'!$C$2)^2)*(('12-100 Data'!$I$8/12.25)^2)*(FWT!$J$14/0.075)-(((((FWT!$B$12/FWT!$K$169)/((FWT!$C$14*FWT!$E$14)/144))/550)^2)*0.15)</f>
        <v>1.4895906200475852</v>
      </c>
      <c r="D63" s="17">
        <f>E63*FWT!$K$169</f>
        <v>0.12730046000551748</v>
      </c>
      <c r="E63" s="17">
        <f>('12-100 Data'!D62*'12-100 Data'!$I$9)*(($D$3/'12-100 Data'!$C$2)^3)*(('12-100 Data'!$I$8/12.25)^5)*(FWT!$J$14/0.075)</f>
        <v>0.12730046000551748</v>
      </c>
      <c r="F63" s="13">
        <f t="shared" si="1"/>
        <v>31.454704385111913</v>
      </c>
      <c r="G63" s="70"/>
      <c r="H63" s="70"/>
    </row>
    <row r="64" spans="1:8" x14ac:dyDescent="0.2">
      <c r="A64" s="20">
        <v>59</v>
      </c>
      <c r="B64" s="71">
        <f>('12-100 Data'!B63*'12-100 Data'!$I$9)*($D$3/'12-100 Data'!$C$2)*(('12-100 Data'!$I$8/12.25)^3)*FWT!$K$169</f>
        <v>174</v>
      </c>
      <c r="C64" s="11">
        <f>'12-100 Data'!C63*(($D$3/'12-100 Data'!$C$2)^2)*(('12-100 Data'!$I$8/12.25)^2)*(FWT!$J$14/0.075)-(((((FWT!$B$12/FWT!$K$169)/((FWT!$C$14*FWT!$E$14)/144))/550)^2)*0.15)</f>
        <v>1.4889149755234623</v>
      </c>
      <c r="D64" s="17">
        <f>E64*FWT!$K$169</f>
        <v>0.12798870309638813</v>
      </c>
      <c r="E64" s="17">
        <f>('12-100 Data'!D63*'12-100 Data'!$I$9)*(($D$3/'12-100 Data'!$C$2)^3)*(('12-100 Data'!$I$8/12.25)^5)*(FWT!$J$14/0.075)</f>
        <v>0.12798870309638813</v>
      </c>
      <c r="F64" s="13">
        <f t="shared" si="1"/>
        <v>31.819990793896448</v>
      </c>
      <c r="G64" s="70"/>
      <c r="H64" s="70"/>
    </row>
    <row r="65" spans="1:8" x14ac:dyDescent="0.2">
      <c r="A65" s="20">
        <v>60</v>
      </c>
      <c r="B65" s="71">
        <f>('12-100 Data'!B64*'12-100 Data'!$I$9)*($D$3/'12-100 Data'!$C$2)*(('12-100 Data'!$I$8/12.25)^3)*FWT!$K$169</f>
        <v>177</v>
      </c>
      <c r="C65" s="11">
        <f>'12-100 Data'!C64*(($D$3/'12-100 Data'!$C$2)^2)*(('12-100 Data'!$I$8/12.25)^2)*(FWT!$J$14/0.075)-(((((FWT!$B$12/FWT!$K$169)/((FWT!$C$14*FWT!$E$14)/144))/550)^2)*0.15)</f>
        <v>1.4882238737246183</v>
      </c>
      <c r="D65" s="17">
        <f>E65*FWT!$K$169</f>
        <v>0.12867227070469289</v>
      </c>
      <c r="E65" s="17">
        <f>('12-100 Data'!D64*'12-100 Data'!$I$9)*(($D$3/'12-100 Data'!$C$2)^3)*(('12-100 Data'!$I$8/12.25)^5)*(FWT!$J$14/0.075)</f>
        <v>0.12867227070469289</v>
      </c>
      <c r="F65" s="13">
        <f t="shared" si="1"/>
        <v>32.181709489761118</v>
      </c>
      <c r="G65" s="70"/>
      <c r="H65" s="70"/>
    </row>
    <row r="66" spans="1:8" x14ac:dyDescent="0.2">
      <c r="A66" s="20">
        <v>61</v>
      </c>
      <c r="B66" s="71">
        <f>('12-100 Data'!B65*'12-100 Data'!$I$9)*($D$3/'12-100 Data'!$C$2)*(('12-100 Data'!$I$8/12.25)^3)*FWT!$K$169</f>
        <v>180</v>
      </c>
      <c r="C66" s="11">
        <f>'12-100 Data'!C65*(($D$3/'12-100 Data'!$C$2)^2)*(('12-100 Data'!$I$8/12.25)^2)*(FWT!$J$14/0.075)-(((((FWT!$B$12/FWT!$K$169)/((FWT!$C$14*FWT!$E$14)/144))/550)^2)*0.15)</f>
        <v>1.4875180586877321</v>
      </c>
      <c r="D66" s="17">
        <f>E66*FWT!$K$169</f>
        <v>0.12935127740318164</v>
      </c>
      <c r="E66" s="17">
        <f>('12-100 Data'!D65*'12-100 Data'!$I$9)*(($D$3/'12-100 Data'!$C$2)^3)*(('12-100 Data'!$I$8/12.25)^5)*(FWT!$J$14/0.075)</f>
        <v>0.12935127740318164</v>
      </c>
      <c r="F66" s="13">
        <f t="shared" si="1"/>
        <v>32.539926805232128</v>
      </c>
      <c r="G66" s="70"/>
      <c r="H66" s="70"/>
    </row>
    <row r="67" spans="1:8" x14ac:dyDescent="0.2">
      <c r="A67" s="20">
        <v>62</v>
      </c>
      <c r="B67" s="71">
        <f>('12-100 Data'!B66*'12-100 Data'!$I$9)*($D$3/'12-100 Data'!$C$2)*(('12-100 Data'!$I$8/12.25)^3)*FWT!$K$169</f>
        <v>183</v>
      </c>
      <c r="C67" s="11">
        <f>'12-100 Data'!C66*(($D$3/'12-100 Data'!$C$2)^2)*(('12-100 Data'!$I$8/12.25)^2)*(FWT!$J$14/0.075)-(((((FWT!$B$12/FWT!$K$169)/((FWT!$C$14*FWT!$E$14)/144))/550)^2)*0.15)</f>
        <v>1.4867982611481028</v>
      </c>
      <c r="D67" s="17">
        <f>E67*FWT!$K$169</f>
        <v>0.13002583626445693</v>
      </c>
      <c r="E67" s="17">
        <f>('12-100 Data'!D66*'12-100 Data'!$I$9)*(($D$3/'12-100 Data'!$C$2)^3)*(('12-100 Data'!$I$8/12.25)^5)*(FWT!$J$14/0.075)</f>
        <v>0.13002583626445693</v>
      </c>
      <c r="F67" s="13">
        <f t="shared" si="1"/>
        <v>32.89470684150173</v>
      </c>
      <c r="G67" s="70"/>
      <c r="H67" s="70"/>
    </row>
    <row r="68" spans="1:8" x14ac:dyDescent="0.2">
      <c r="A68" s="20">
        <v>63</v>
      </c>
      <c r="B68" s="71">
        <f>('12-100 Data'!B67*'12-100 Data'!$I$9)*($D$3/'12-100 Data'!$C$2)*(('12-100 Data'!$I$8/12.25)^3)*FWT!$K$169</f>
        <v>186</v>
      </c>
      <c r="C68" s="11">
        <f>'12-100 Data'!C67*(($D$3/'12-100 Data'!$C$2)^2)*(('12-100 Data'!$I$8/12.25)^2)*(FWT!$J$14/0.075)-(((((FWT!$B$12/FWT!$K$169)/((FWT!$C$14*FWT!$E$14)/144))/550)^2)*0.15)</f>
        <v>1.4860651986391944</v>
      </c>
      <c r="D68" s="17">
        <f>E68*FWT!$K$169</f>
        <v>0.1306960588677753</v>
      </c>
      <c r="E68" s="17">
        <f>('12-100 Data'!D67*'12-100 Data'!$I$9)*(($D$3/'12-100 Data'!$C$2)^3)*(('12-100 Data'!$I$8/12.25)^5)*(FWT!$J$14/0.075)</f>
        <v>0.1306960588677753</v>
      </c>
      <c r="F68" s="13">
        <f t="shared" si="1"/>
        <v>33.246111575568399</v>
      </c>
      <c r="G68" s="70"/>
      <c r="H68" s="70"/>
    </row>
    <row r="69" spans="1:8" x14ac:dyDescent="0.2">
      <c r="A69" s="20">
        <v>64</v>
      </c>
      <c r="B69" s="71">
        <f>('12-100 Data'!B68*'12-100 Data'!$I$9)*($D$3/'12-100 Data'!$C$2)*(('12-100 Data'!$I$8/12.25)^3)*FWT!$K$169</f>
        <v>189</v>
      </c>
      <c r="C69" s="11">
        <f>'12-100 Data'!C68*(($D$3/'12-100 Data'!$C$2)^2)*(('12-100 Data'!$I$8/12.25)^2)*(FWT!$J$14/0.075)-(((((FWT!$B$12/FWT!$K$169)/((FWT!$C$14*FWT!$E$14)/144))/550)^2)*0.15)</f>
        <v>1.4853195755919064</v>
      </c>
      <c r="D69" s="17">
        <f>E69*FWT!$K$169</f>
        <v>0.13136205530584877</v>
      </c>
      <c r="E69" s="17">
        <f>('12-100 Data'!D68*'12-100 Data'!$I$9)*(($D$3/'12-100 Data'!$C$2)^3)*(('12-100 Data'!$I$8/12.25)^5)*(FWT!$J$14/0.075)</f>
        <v>0.13136205530584877</v>
      </c>
      <c r="F69" s="13">
        <f t="shared" si="1"/>
        <v>33.594200961418089</v>
      </c>
      <c r="G69" s="70"/>
      <c r="H69" s="70"/>
    </row>
    <row r="70" spans="1:8" x14ac:dyDescent="0.2">
      <c r="A70" s="20">
        <v>65</v>
      </c>
      <c r="B70" s="71">
        <f>('12-100 Data'!B69*'12-100 Data'!$I$9)*($D$3/'12-100 Data'!$C$2)*(('12-100 Data'!$I$8/12.25)^3)*FWT!$K$169</f>
        <v>192</v>
      </c>
      <c r="C70" s="11">
        <f>'12-100 Data'!C69*(($D$3/'12-100 Data'!$C$2)^2)*(('12-100 Data'!$I$8/12.25)^2)*(FWT!$J$14/0.075)-(((((FWT!$B$12/FWT!$K$169)/((FWT!$C$14*FWT!$E$14)/144))/550)^2)*0.15)</f>
        <v>1.4845620834335631</v>
      </c>
      <c r="D70" s="17">
        <f>E70*FWT!$K$169</f>
        <v>0.13202393419164579</v>
      </c>
      <c r="E70" s="17">
        <f>('12-100 Data'!D69*'12-100 Data'!$I$9)*(($D$3/'12-100 Data'!$C$2)^3)*(('12-100 Data'!$I$8/12.25)^5)*(FWT!$J$14/0.075)</f>
        <v>0.13202393419164579</v>
      </c>
      <c r="F70" s="13">
        <f t="shared" si="1"/>
        <v>33.939033025619771</v>
      </c>
      <c r="G70" s="70"/>
      <c r="H70" s="70"/>
    </row>
    <row r="71" spans="1:8" x14ac:dyDescent="0.2">
      <c r="A71" s="20">
        <v>66</v>
      </c>
      <c r="B71" s="71">
        <f>('12-100 Data'!B70*'12-100 Data'!$I$9)*($D$3/'12-100 Data'!$C$2)*(('12-100 Data'!$I$8/12.25)^3)*FWT!$K$169</f>
        <v>195</v>
      </c>
      <c r="C71" s="11">
        <f>'12-100 Data'!C70*(($D$3/'12-100 Data'!$C$2)^2)*(('12-100 Data'!$I$8/12.25)^2)*(FWT!$J$14/0.075)-(((((FWT!$B$12/FWT!$K$169)/((FWT!$C$14*FWT!$E$14)/144))/550)^2)*0.15)</f>
        <v>1.4837934006866251</v>
      </c>
      <c r="D71" s="17">
        <f>E71*FWT!$K$169</f>
        <v>0.13268180266519197</v>
      </c>
      <c r="E71" s="17">
        <f>('12-100 Data'!D70*'12-100 Data'!$I$9)*(($D$3/'12-100 Data'!$C$2)^3)*(('12-100 Data'!$I$8/12.25)^5)*(FWT!$J$14/0.075)</f>
        <v>0.13268180266519197</v>
      </c>
      <c r="F71" s="13">
        <f t="shared" ref="F71:F134" si="2">0.0001572*C71*B71/D71*100</f>
        <v>34.280663957680929</v>
      </c>
      <c r="G71" s="70"/>
      <c r="H71" s="70"/>
    </row>
    <row r="72" spans="1:8" x14ac:dyDescent="0.2">
      <c r="A72" s="20">
        <v>67</v>
      </c>
      <c r="B72" s="71">
        <f>('12-100 Data'!B71*'12-100 Data'!$I$9)*($D$3/'12-100 Data'!$C$2)*(('12-100 Data'!$I$8/12.25)^3)*FWT!$K$169</f>
        <v>198</v>
      </c>
      <c r="C72" s="11">
        <f>'12-100 Data'!C71*(($D$3/'12-100 Data'!$C$2)^2)*(('12-100 Data'!$I$8/12.25)^2)*(FWT!$J$14/0.075)-(((((FWT!$B$12/FWT!$K$169)/((FWT!$C$14*FWT!$E$14)/144))/550)^2)*0.15)</f>
        <v>1.4830141930671232</v>
      </c>
      <c r="D72" s="17">
        <f>E72*FWT!$K$169</f>
        <v>0.13333576640037106</v>
      </c>
      <c r="E72" s="17">
        <f>('12-100 Data'!D71*'12-100 Data'!$I$9)*(($D$3/'12-100 Data'!$C$2)^3)*(('12-100 Data'!$I$8/12.25)^5)*(FWT!$J$14/0.075)</f>
        <v>0.13333576640037106</v>
      </c>
      <c r="F72" s="13">
        <f t="shared" si="2"/>
        <v>34.619148195484925</v>
      </c>
      <c r="G72" s="70"/>
      <c r="H72" s="70"/>
    </row>
    <row r="73" spans="1:8" x14ac:dyDescent="0.2">
      <c r="A73" s="20">
        <v>68</v>
      </c>
      <c r="B73" s="71">
        <f>('12-100 Data'!B72*'12-100 Data'!$I$9)*($D$3/'12-100 Data'!$C$2)*(('12-100 Data'!$I$8/12.25)^3)*FWT!$K$169</f>
        <v>201</v>
      </c>
      <c r="C73" s="11">
        <f>'12-100 Data'!C72*(($D$3/'12-100 Data'!$C$2)^2)*(('12-100 Data'!$I$8/12.25)^2)*(FWT!$J$14/0.075)-(((((FWT!$B$12/FWT!$K$169)/((FWT!$C$14*FWT!$E$14)/144))/550)^2)*0.15)</f>
        <v>1.4822251135828139</v>
      </c>
      <c r="D73" s="17">
        <f>E73*FWT!$K$169</f>
        <v>0.13398592961172509</v>
      </c>
      <c r="E73" s="17">
        <f>('12-100 Data'!D72*'12-100 Data'!$I$9)*(($D$3/'12-100 Data'!$C$2)^3)*(('12-100 Data'!$I$8/12.25)^5)*(FWT!$J$14/0.075)</f>
        <v>0.13398592961172509</v>
      </c>
      <c r="F73" s="13">
        <f t="shared" si="2"/>
        <v>34.954538506109259</v>
      </c>
      <c r="G73" s="70"/>
      <c r="H73" s="70"/>
    </row>
    <row r="74" spans="1:8" x14ac:dyDescent="0.2">
      <c r="A74" s="20">
        <v>69</v>
      </c>
      <c r="B74" s="71">
        <f>('12-100 Data'!B73*'12-100 Data'!$I$9)*($D$3/'12-100 Data'!$C$2)*(('12-100 Data'!$I$8/12.25)^3)*FWT!$K$169</f>
        <v>204</v>
      </c>
      <c r="C74" s="11">
        <f>'12-100 Data'!C73*(($D$3/'12-100 Data'!$C$2)^2)*(('12-100 Data'!$I$8/12.25)^2)*(FWT!$J$14/0.075)-(((((FWT!$B$12/FWT!$K$169)/((FWT!$C$14*FWT!$E$14)/144))/550)^2)*0.15)</f>
        <v>1.4814268026310558</v>
      </c>
      <c r="D74" s="17">
        <f>E74*FWT!$K$169</f>
        <v>0.13463239506125496</v>
      </c>
      <c r="E74" s="17">
        <f>('12-100 Data'!D73*'12-100 Data'!$I$9)*(($D$3/'12-100 Data'!$C$2)^3)*(('12-100 Data'!$I$8/12.25)^5)*(FWT!$J$14/0.075)</f>
        <v>0.13463239506125496</v>
      </c>
      <c r="F74" s="13">
        <f t="shared" si="2"/>
        <v>35.286886062303083</v>
      </c>
      <c r="G74" s="70"/>
      <c r="H74" s="70"/>
    </row>
    <row r="75" spans="1:8" x14ac:dyDescent="0.2">
      <c r="A75" s="20">
        <v>70</v>
      </c>
      <c r="B75" s="71">
        <f>('12-100 Data'!B74*'12-100 Data'!$I$9)*($D$3/'12-100 Data'!$C$2)*(('12-100 Data'!$I$8/12.25)^3)*FWT!$K$169</f>
        <v>207</v>
      </c>
      <c r="C75" s="11">
        <f>'12-100 Data'!C74*(($D$3/'12-100 Data'!$C$2)^2)*(('12-100 Data'!$I$8/12.25)^2)*(FWT!$J$14/0.075)-(((((FWT!$B$12/FWT!$K$169)/((FWT!$C$14*FWT!$E$14)/144))/550)^2)*0.15)</f>
        <v>1.4806198880964079</v>
      </c>
      <c r="D75" s="17">
        <f>E75*FWT!$K$169</f>
        <v>0.1352752640652202</v>
      </c>
      <c r="E75" s="17">
        <f>('12-100 Data'!D74*'12-100 Data'!$I$9)*(($D$3/'12-100 Data'!$C$2)^3)*(('12-100 Data'!$I$8/12.25)^5)*(FWT!$J$14/0.075)</f>
        <v>0.1352752640652202</v>
      </c>
      <c r="F75" s="13">
        <f t="shared" si="2"/>
        <v>35.616240514883323</v>
      </c>
      <c r="G75" s="70"/>
      <c r="H75" s="70"/>
    </row>
    <row r="76" spans="1:8" x14ac:dyDescent="0.2">
      <c r="A76" s="20">
        <v>71</v>
      </c>
      <c r="B76" s="71">
        <f>('12-100 Data'!B75*'12-100 Data'!$I$9)*($D$3/'12-100 Data'!$C$2)*(('12-100 Data'!$I$8/12.25)^3)*FWT!$K$169</f>
        <v>210</v>
      </c>
      <c r="C76" s="11">
        <f>'12-100 Data'!C75*(($D$3/'12-100 Data'!$C$2)^2)*(('12-100 Data'!$I$8/12.25)^2)*(FWT!$J$14/0.075)-(((((FWT!$B$12/FWT!$K$169)/((FWT!$C$14*FWT!$E$14)/144))/550)^2)*0.15)</f>
        <v>1.4798049854479505</v>
      </c>
      <c r="D76" s="17">
        <f>E76*FWT!$K$169</f>
        <v>0.13591463650093921</v>
      </c>
      <c r="E76" s="17">
        <f>('12-100 Data'!D75*'12-100 Data'!$I$9)*(($D$3/'12-100 Data'!$C$2)^3)*(('12-100 Data'!$I$8/12.25)^5)*(FWT!$J$14/0.075)</f>
        <v>0.13591463650093921</v>
      </c>
      <c r="F76" s="13">
        <f t="shared" si="2"/>
        <v>35.942650061290614</v>
      </c>
      <c r="G76" s="70"/>
      <c r="H76" s="70"/>
    </row>
    <row r="77" spans="1:8" x14ac:dyDescent="0.2">
      <c r="A77" s="20">
        <v>72</v>
      </c>
      <c r="B77" s="71">
        <f>('12-100 Data'!B76*'12-100 Data'!$I$9)*($D$3/'12-100 Data'!$C$2)*(('12-100 Data'!$I$8/12.25)^3)*FWT!$K$169</f>
        <v>213</v>
      </c>
      <c r="C77" s="11">
        <f>'12-100 Data'!C76*(($D$3/'12-100 Data'!$C$2)^2)*(('12-100 Data'!$I$8/12.25)^2)*(FWT!$J$14/0.075)-(((((FWT!$B$12/FWT!$K$169)/((FWT!$C$14*FWT!$E$14)/144))/550)^2)*0.15)</f>
        <v>1.478982697836327</v>
      </c>
      <c r="D77" s="17">
        <f>E77*FWT!$K$169</f>
        <v>0.13655061081358869</v>
      </c>
      <c r="E77" s="17">
        <f>('12-100 Data'!D76*'12-100 Data'!$I$9)*(($D$3/'12-100 Data'!$C$2)^3)*(('12-100 Data'!$I$8/12.25)^5)*(FWT!$J$14/0.075)</f>
        <v>0.13655061081358869</v>
      </c>
      <c r="F77" s="13">
        <f t="shared" si="2"/>
        <v>36.266161510530821</v>
      </c>
      <c r="G77" s="70"/>
      <c r="H77" s="70"/>
    </row>
    <row r="78" spans="1:8" x14ac:dyDescent="0.2">
      <c r="A78" s="20">
        <v>73</v>
      </c>
      <c r="B78" s="71">
        <f>('12-100 Data'!B77*'12-100 Data'!$I$9)*($D$3/'12-100 Data'!$C$2)*(('12-100 Data'!$I$8/12.25)^3)*FWT!$K$169</f>
        <v>216</v>
      </c>
      <c r="C78" s="11">
        <f>'12-100 Data'!C77*(($D$3/'12-100 Data'!$C$2)^2)*(('12-100 Data'!$I$8/12.25)^2)*(FWT!$J$14/0.075)-(((((FWT!$B$12/FWT!$K$169)/((FWT!$C$14*FWT!$E$14)/144))/550)^2)*0.15)</f>
        <v>1.4781536161905067</v>
      </c>
      <c r="D78" s="17">
        <f>E78*FWT!$K$169</f>
        <v>0.13718328402300323</v>
      </c>
      <c r="E78" s="17">
        <f>('12-100 Data'!D77*'12-100 Data'!$I$9)*(($D$3/'12-100 Data'!$C$2)^3)*(('12-100 Data'!$I$8/12.25)^5)*(FWT!$J$14/0.075)</f>
        <v>0.13718328402300323</v>
      </c>
      <c r="F78" s="13">
        <f t="shared" si="2"/>
        <v>36.586820344711782</v>
      </c>
      <c r="G78" s="70"/>
      <c r="H78" s="70"/>
    </row>
    <row r="79" spans="1:8" x14ac:dyDescent="0.2">
      <c r="A79" s="20">
        <v>74</v>
      </c>
      <c r="B79" s="71">
        <f>('12-100 Data'!B78*'12-100 Data'!$I$9)*($D$3/'12-100 Data'!$C$2)*(('12-100 Data'!$I$8/12.25)^3)*FWT!$K$169</f>
        <v>219</v>
      </c>
      <c r="C79" s="11">
        <f>'12-100 Data'!C78*(($D$3/'12-100 Data'!$C$2)^2)*(('12-100 Data'!$I$8/12.25)^2)*(FWT!$J$14/0.075)-(((((FWT!$B$12/FWT!$K$169)/((FWT!$C$14*FWT!$E$14)/144))/550)^2)*0.15)</f>
        <v>1.4773183193142712</v>
      </c>
      <c r="D79" s="17">
        <f>E79*FWT!$K$169</f>
        <v>0.13781275173047464</v>
      </c>
      <c r="E79" s="17">
        <f>('12-100 Data'!D78*'12-100 Data'!$I$9)*(($D$3/'12-100 Data'!$C$2)^3)*(('12-100 Data'!$I$8/12.25)^5)*(FWT!$J$14/0.075)</f>
        <v>0.13781275173047464</v>
      </c>
      <c r="F79" s="13">
        <f t="shared" si="2"/>
        <v>36.904670777371891</v>
      </c>
      <c r="G79" s="70"/>
      <c r="H79" s="70"/>
    </row>
    <row r="80" spans="1:8" x14ac:dyDescent="0.2">
      <c r="A80" s="20">
        <v>75</v>
      </c>
      <c r="B80" s="71">
        <f>('12-100 Data'!B79*'12-100 Data'!$I$9)*($D$3/'12-100 Data'!$C$2)*(('12-100 Data'!$I$8/12.25)^3)*FWT!$K$169</f>
        <v>222</v>
      </c>
      <c r="C80" s="11">
        <f>'12-100 Data'!C79*(($D$3/'12-100 Data'!$C$2)^2)*(('12-100 Data'!$I$8/12.25)^2)*(FWT!$J$14/0.075)-(((((FWT!$B$12/FWT!$K$169)/((FWT!$C$14*FWT!$E$14)/144))/550)^2)*0.15)</f>
        <v>1.4764773739824204</v>
      </c>
      <c r="D80" s="17">
        <f>E80*FWT!$K$169</f>
        <v>0.13843910812555099</v>
      </c>
      <c r="E80" s="17">
        <f>('12-100 Data'!D79*'12-100 Data'!$I$9)*(($D$3/'12-100 Data'!$C$2)^3)*(('12-100 Data'!$I$8/12.25)^5)*(FWT!$J$14/0.075)</f>
        <v>0.13843910812555099</v>
      </c>
      <c r="F80" s="13">
        <f t="shared" si="2"/>
        <v>37.219755808783688</v>
      </c>
      <c r="G80" s="70"/>
      <c r="H80" s="70"/>
    </row>
    <row r="81" spans="1:8" x14ac:dyDescent="0.2">
      <c r="A81" s="20">
        <v>76</v>
      </c>
      <c r="B81" s="71">
        <f>('12-100 Data'!B80*'12-100 Data'!$I$9)*($D$3/'12-100 Data'!$C$2)*(('12-100 Data'!$I$8/12.25)^3)*FWT!$K$169</f>
        <v>225</v>
      </c>
      <c r="C81" s="11">
        <f>'12-100 Data'!C80*(($D$3/'12-100 Data'!$C$2)^2)*(('12-100 Data'!$I$8/12.25)^2)*(FWT!$J$14/0.075)-(((((FWT!$B$12/FWT!$K$169)/((FWT!$C$14*FWT!$E$14)/144))/550)^2)*0.15)</f>
        <v>1.4756313350367016</v>
      </c>
      <c r="D81" s="17">
        <f>E81*FWT!$K$169</f>
        <v>0.13906244599283568</v>
      </c>
      <c r="E81" s="17">
        <f>('12-100 Data'!D80*'12-100 Data'!$I$9)*(($D$3/'12-100 Data'!$C$2)^3)*(('12-100 Data'!$I$8/12.25)^5)*(FWT!$J$14/0.075)</f>
        <v>0.13906244599283568</v>
      </c>
      <c r="F81" s="13">
        <f t="shared" si="2"/>
        <v>37.532117278403874</v>
      </c>
      <c r="G81" s="70"/>
      <c r="H81" s="70"/>
    </row>
    <row r="82" spans="1:8" x14ac:dyDescent="0.2">
      <c r="A82" s="20">
        <v>77</v>
      </c>
      <c r="B82" s="71">
        <f>('12-100 Data'!B81*'12-100 Data'!$I$9)*($D$3/'12-100 Data'!$C$2)*(('12-100 Data'!$I$8/12.25)^3)*FWT!$K$169</f>
        <v>228</v>
      </c>
      <c r="C82" s="11">
        <f>'12-100 Data'!C81*(($D$3/'12-100 Data'!$C$2)^2)*(('12-100 Data'!$I$8/12.25)^2)*(FWT!$J$14/0.075)-(((((FWT!$B$12/FWT!$K$169)/((FWT!$C$14*FWT!$E$14)/144))/550)^2)*0.15)</f>
        <v>1.474780745481459</v>
      </c>
      <c r="D82" s="17">
        <f>E82*FWT!$K$169</f>
        <v>0.13968285671878589</v>
      </c>
      <c r="E82" s="17">
        <f>('12-100 Data'!D81*'12-100 Data'!$I$9)*(($D$3/'12-100 Data'!$C$2)^3)*(('12-100 Data'!$I$8/12.25)^5)*(FWT!$J$14/0.075)</f>
        <v>0.13968285671878589</v>
      </c>
      <c r="F82" s="13">
        <f t="shared" si="2"/>
        <v>37.841795914630197</v>
      </c>
      <c r="G82" s="70"/>
      <c r="H82" s="70"/>
    </row>
    <row r="83" spans="1:8" x14ac:dyDescent="0.2">
      <c r="A83" s="20">
        <v>78</v>
      </c>
      <c r="B83" s="71">
        <f>('12-100 Data'!B82*'12-100 Data'!$I$9)*($D$3/'12-100 Data'!$C$2)*(('12-100 Data'!$I$8/12.25)^3)*FWT!$K$169</f>
        <v>231</v>
      </c>
      <c r="C83" s="11">
        <f>'12-100 Data'!C82*(($D$3/'12-100 Data'!$C$2)^2)*(('12-100 Data'!$I$8/12.25)^2)*(FWT!$J$14/0.075)-(((((FWT!$B$12/FWT!$K$169)/((FWT!$C$14*FWT!$E$14)/144))/550)^2)*0.15)</f>
        <v>1.4739261365790073</v>
      </c>
      <c r="D83" s="17">
        <f>E83*FWT!$K$169</f>
        <v>0.14030043029851147</v>
      </c>
      <c r="E83" s="17">
        <f>('12-100 Data'!D82*'12-100 Data'!$I$9)*(($D$3/'12-100 Data'!$C$2)^3)*(('12-100 Data'!$I$8/12.25)^5)*(FWT!$J$14/0.075)</f>
        <v>0.14030043029851147</v>
      </c>
      <c r="F83" s="13">
        <f t="shared" si="2"/>
        <v>38.148831382015132</v>
      </c>
      <c r="G83" s="70"/>
      <c r="H83" s="70"/>
    </row>
    <row r="84" spans="1:8" x14ac:dyDescent="0.2">
      <c r="A84" s="20">
        <v>79</v>
      </c>
      <c r="B84" s="71">
        <f>('12-100 Data'!B83*'12-100 Data'!$I$9)*($D$3/'12-100 Data'!$C$2)*(('12-100 Data'!$I$8/12.25)^3)*FWT!$K$169</f>
        <v>234</v>
      </c>
      <c r="C84" s="11">
        <f>'12-100 Data'!C83*(($D$3/'12-100 Data'!$C$2)^2)*(('12-100 Data'!$I$8/12.25)^2)*(FWT!$J$14/0.075)-(((((FWT!$B$12/FWT!$K$169)/((FWT!$C$14*FWT!$E$14)/144))/550)^2)*0.15)</f>
        <v>1.4730680279447235</v>
      </c>
      <c r="D84" s="17">
        <f>E84*FWT!$K$169</f>
        <v>0.14091525534257282</v>
      </c>
      <c r="E84" s="17">
        <f>('12-100 Data'!D83*'12-100 Data'!$I$9)*(($D$3/'12-100 Data'!$C$2)^3)*(('12-100 Data'!$I$8/12.25)^5)*(FWT!$J$14/0.075)</f>
        <v>0.14091525534257282</v>
      </c>
      <c r="F84" s="13">
        <f t="shared" si="2"/>
        <v>38.453262326077216</v>
      </c>
      <c r="G84" s="70"/>
      <c r="H84" s="70"/>
    </row>
    <row r="85" spans="1:8" x14ac:dyDescent="0.2">
      <c r="A85" s="20">
        <v>80</v>
      </c>
      <c r="B85" s="71">
        <f>('12-100 Data'!B84*'12-100 Data'!$I$9)*($D$3/'12-100 Data'!$C$2)*(('12-100 Data'!$I$8/12.25)^3)*FWT!$K$169</f>
        <v>237</v>
      </c>
      <c r="C85" s="11">
        <f>'12-100 Data'!C84*(($D$3/'12-100 Data'!$C$2)^2)*(('12-100 Data'!$I$8/12.25)^2)*(FWT!$J$14/0.075)-(((((FWT!$B$12/FWT!$K$169)/((FWT!$C$14*FWT!$E$14)/144))/550)^2)*0.15)</f>
        <v>1.4722069276418634</v>
      </c>
      <c r="D85" s="17">
        <f>E85*FWT!$K$169</f>
        <v>0.1415274190837795</v>
      </c>
      <c r="E85" s="17">
        <f>('12-100 Data'!D84*'12-100 Data'!$I$9)*(($D$3/'12-100 Data'!$C$2)^3)*(('12-100 Data'!$I$8/12.25)^5)*(FWT!$J$14/0.075)</f>
        <v>0.1415274190837795</v>
      </c>
      <c r="F85" s="13">
        <f t="shared" si="2"/>
        <v>38.755126415841353</v>
      </c>
      <c r="G85" s="70"/>
      <c r="H85" s="70"/>
    </row>
    <row r="86" spans="1:8" x14ac:dyDescent="0.2">
      <c r="A86" s="20">
        <v>81</v>
      </c>
      <c r="B86" s="71">
        <f>('12-100 Data'!B85*'12-100 Data'!$I$9)*($D$3/'12-100 Data'!$C$2)*(('12-100 Data'!$I$8/12.25)^3)*FWT!$K$169</f>
        <v>240</v>
      </c>
      <c r="C86" s="11">
        <f>'12-100 Data'!C85*(($D$3/'12-100 Data'!$C$2)^2)*(('12-100 Data'!$I$8/12.25)^2)*(FWT!$J$14/0.075)-(((((FWT!$B$12/FWT!$K$169)/((FWT!$C$14*FWT!$E$14)/144))/550)^2)*0.15)</f>
        <v>1.471343332276098</v>
      </c>
      <c r="D86" s="17">
        <f>E86*FWT!$K$169</f>
        <v>0.14213700738398777</v>
      </c>
      <c r="E86" s="17">
        <f>('12-100 Data'!D85*'12-100 Data'!$I$9)*(($D$3/'12-100 Data'!$C$2)^3)*(('12-100 Data'!$I$8/12.25)^5)*(FWT!$J$14/0.075)</f>
        <v>0.14213700738398777</v>
      </c>
      <c r="F86" s="13">
        <f t="shared" si="2"/>
        <v>39.054460384232151</v>
      </c>
      <c r="G86" s="70"/>
      <c r="H86" s="70"/>
    </row>
    <row r="87" spans="1:8" x14ac:dyDescent="0.2">
      <c r="A87" s="20">
        <v>82</v>
      </c>
      <c r="B87" s="71">
        <f>('12-100 Data'!B86*'12-100 Data'!$I$9)*($D$3/'12-100 Data'!$C$2)*(('12-100 Data'!$I$8/12.25)^3)*FWT!$K$169</f>
        <v>243</v>
      </c>
      <c r="C87" s="11">
        <f>'12-100 Data'!C86*(($D$3/'12-100 Data'!$C$2)^2)*(('12-100 Data'!$I$8/12.25)^2)*(FWT!$J$14/0.075)-(((((FWT!$B$12/FWT!$K$169)/((FWT!$C$14*FWT!$E$14)/144))/550)^2)*0.15)</f>
        <v>1.4704777270897724</v>
      </c>
      <c r="D87" s="17">
        <f>E87*FWT!$K$169</f>
        <v>0.14274410474089855</v>
      </c>
      <c r="E87" s="17">
        <f>('12-100 Data'!D86*'12-100 Data'!$I$9)*(($D$3/'12-100 Data'!$C$2)^3)*(('12-100 Data'!$I$8/12.25)^5)*(FWT!$J$14/0.075)</f>
        <v>0.14274410474089855</v>
      </c>
      <c r="F87" s="13">
        <f t="shared" si="2"/>
        <v>39.351300066435854</v>
      </c>
      <c r="G87" s="70"/>
      <c r="H87" s="70"/>
    </row>
    <row r="88" spans="1:8" x14ac:dyDescent="0.2">
      <c r="A88" s="20">
        <v>83</v>
      </c>
      <c r="B88" s="71">
        <f>('12-100 Data'!B87*'12-100 Data'!$I$9)*($D$3/'12-100 Data'!$C$2)*(('12-100 Data'!$I$8/12.25)^3)*FWT!$K$169</f>
        <v>246</v>
      </c>
      <c r="C88" s="11">
        <f>'12-100 Data'!C87*(($D$3/'12-100 Data'!$C$2)^2)*(('12-100 Data'!$I$8/12.25)^2)*(FWT!$J$14/0.075)-(((((FWT!$B$12/FWT!$K$169)/((FWT!$C$14*FWT!$E$14)/144))/550)^2)*0.15)</f>
        <v>1.4696105860558859</v>
      </c>
      <c r="D88" s="17">
        <f>E88*FWT!$K$169</f>
        <v>0.14334879429485498</v>
      </c>
      <c r="E88" s="17">
        <f>('12-100 Data'!D87*'12-100 Data'!$I$9)*(($D$3/'12-100 Data'!$C$2)^3)*(('12-100 Data'!$I$8/12.25)^5)*(FWT!$J$14/0.075)</f>
        <v>0.14334879429485498</v>
      </c>
      <c r="F88" s="13">
        <f t="shared" si="2"/>
        <v>39.645680436339852</v>
      </c>
      <c r="G88" s="70"/>
      <c r="H88" s="70"/>
    </row>
    <row r="89" spans="1:8" x14ac:dyDescent="0.2">
      <c r="A89" s="20">
        <v>84</v>
      </c>
      <c r="B89" s="71">
        <f>('12-100 Data'!B88*'12-100 Data'!$I$9)*($D$3/'12-100 Data'!$C$2)*(('12-100 Data'!$I$8/12.25)^3)*FWT!$K$169</f>
        <v>249</v>
      </c>
      <c r="C89" s="11">
        <f>'12-100 Data'!C88*(($D$3/'12-100 Data'!$C$2)^2)*(('12-100 Data'!$I$8/12.25)^2)*(FWT!$J$14/0.075)-(((((FWT!$B$12/FWT!$K$169)/((FWT!$C$14*FWT!$E$14)/144))/550)^2)*0.15)</f>
        <v>1.4687423719717947</v>
      </c>
      <c r="D89" s="17">
        <f>E89*FWT!$K$169</f>
        <v>0.14395115783563964</v>
      </c>
      <c r="E89" s="17">
        <f>('12-100 Data'!D88*'12-100 Data'!$I$9)*(($D$3/'12-100 Data'!$C$2)^3)*(('12-100 Data'!$I$8/12.25)^5)*(FWT!$J$14/0.075)</f>
        <v>0.14395115783563964</v>
      </c>
      <c r="F89" s="13">
        <f t="shared" si="2"/>
        <v>39.937635641152127</v>
      </c>
      <c r="G89" s="70"/>
      <c r="H89" s="70"/>
    </row>
    <row r="90" spans="1:8" x14ac:dyDescent="0.2">
      <c r="A90" s="20">
        <v>85</v>
      </c>
      <c r="B90" s="71">
        <f>('12-100 Data'!B89*'12-100 Data'!$I$9)*($D$3/'12-100 Data'!$C$2)*(('12-100 Data'!$I$8/12.25)^3)*FWT!$K$169</f>
        <v>252</v>
      </c>
      <c r="C90" s="11">
        <f>'12-100 Data'!C89*(($D$3/'12-100 Data'!$C$2)^2)*(('12-100 Data'!$I$8/12.25)^2)*(FWT!$J$14/0.075)-(((((FWT!$B$12/FWT!$K$169)/((FWT!$C$14*FWT!$E$14)/144))/550)^2)*0.15)</f>
        <v>1.4678735365526348</v>
      </c>
      <c r="D90" s="17">
        <f>E90*FWT!$K$169</f>
        <v>0.14455127580927182</v>
      </c>
      <c r="E90" s="17">
        <f>('12-100 Data'!D89*'12-100 Data'!$I$9)*(($D$3/'12-100 Data'!$C$2)^3)*(('12-100 Data'!$I$8/12.25)^5)*(FWT!$J$14/0.075)</f>
        <v>0.14455127580927182</v>
      </c>
      <c r="F90" s="13">
        <f t="shared" si="2"/>
        <v>40.227199034296518</v>
      </c>
      <c r="G90" s="70"/>
      <c r="H90" s="70"/>
    </row>
    <row r="91" spans="1:8" x14ac:dyDescent="0.2">
      <c r="A91" s="20">
        <v>86</v>
      </c>
      <c r="B91" s="71">
        <f>('12-100 Data'!B90*'12-100 Data'!$I$9)*($D$3/'12-100 Data'!$C$2)*(('12-100 Data'!$I$8/12.25)^3)*FWT!$K$169</f>
        <v>255</v>
      </c>
      <c r="C91" s="11">
        <f>'12-100 Data'!C90*(($D$3/'12-100 Data'!$C$2)^2)*(('12-100 Data'!$I$8/12.25)^2)*(FWT!$J$14/0.075)-(((((FWT!$B$12/FWT!$K$169)/((FWT!$C$14*FWT!$E$14)/144))/550)^2)*0.15)</f>
        <v>1.4670045205244675</v>
      </c>
      <c r="D91" s="17">
        <f>E91*FWT!$K$169</f>
        <v>0.1451492273248044</v>
      </c>
      <c r="E91" s="17">
        <f>('12-100 Data'!D90*'12-100 Data'!$I$9)*(($D$3/'12-100 Data'!$C$2)^3)*(('12-100 Data'!$I$8/12.25)^5)*(FWT!$J$14/0.075)</f>
        <v>0.1451492273248044</v>
      </c>
      <c r="F91" s="13">
        <f t="shared" si="2"/>
        <v>40.514403206674501</v>
      </c>
      <c r="G91" s="70"/>
      <c r="H91" s="70"/>
    </row>
    <row r="92" spans="1:8" x14ac:dyDescent="0.2">
      <c r="A92" s="20">
        <v>87</v>
      </c>
      <c r="B92" s="71">
        <f>('12-100 Data'!B91*'12-100 Data'!$I$9)*($D$3/'12-100 Data'!$C$2)*(('12-100 Data'!$I$8/12.25)^3)*FWT!$K$169</f>
        <v>258</v>
      </c>
      <c r="C92" s="11">
        <f>'12-100 Data'!C91*(($D$3/'12-100 Data'!$C$2)^2)*(('12-100 Data'!$I$8/12.25)^2)*(FWT!$J$14/0.075)-(((((FWT!$B$12/FWT!$K$169)/((FWT!$C$14*FWT!$E$14)/144))/550)^2)*0.15)</f>
        <v>1.4661357537171464</v>
      </c>
      <c r="D92" s="17">
        <f>E92*FWT!$K$169</f>
        <v>0.14574509016112067</v>
      </c>
      <c r="E92" s="17">
        <f>('12-100 Data'!D91*'12-100 Data'!$I$9)*(($D$3/'12-100 Data'!$C$2)^3)*(('12-100 Data'!$I$8/12.25)^5)*(FWT!$J$14/0.075)</f>
        <v>0.14574509016112067</v>
      </c>
      <c r="F92" s="13">
        <f t="shared" si="2"/>
        <v>40.799280016378233</v>
      </c>
      <c r="G92" s="70"/>
      <c r="H92" s="70"/>
    </row>
    <row r="93" spans="1:8" x14ac:dyDescent="0.2">
      <c r="A93" s="20">
        <v>88</v>
      </c>
      <c r="B93" s="71">
        <f>('12-100 Data'!B92*'12-100 Data'!$I$9)*($D$3/'12-100 Data'!$C$2)*(('12-100 Data'!$I$8/12.25)^3)*FWT!$K$169</f>
        <v>261</v>
      </c>
      <c r="C93" s="11">
        <f>'12-100 Data'!C92*(($D$3/'12-100 Data'!$C$2)^2)*(('12-100 Data'!$I$8/12.25)^2)*(FWT!$J$14/0.075)-(((((FWT!$B$12/FWT!$K$169)/((FWT!$C$14*FWT!$E$14)/144))/550)^2)*0.15)</f>
        <v>1.4652676551569073</v>
      </c>
      <c r="D93" s="17">
        <f>E93*FWT!$K$169</f>
        <v>0.14633894077373091</v>
      </c>
      <c r="E93" s="17">
        <f>('12-100 Data'!D92*'12-100 Data'!$I$9)*(($D$3/'12-100 Data'!$C$2)^3)*(('12-100 Data'!$I$8/12.25)^5)*(FWT!$J$14/0.075)</f>
        <v>0.14633894077373091</v>
      </c>
      <c r="F93" s="13">
        <f t="shared" si="2"/>
        <v>41.081860616935401</v>
      </c>
      <c r="G93" s="70"/>
      <c r="H93" s="70"/>
    </row>
    <row r="94" spans="1:8" x14ac:dyDescent="0.2">
      <c r="A94" s="20">
        <v>89</v>
      </c>
      <c r="B94" s="71">
        <f>('12-100 Data'!B93*'12-100 Data'!$I$9)*($D$3/'12-100 Data'!$C$2)*(('12-100 Data'!$I$8/12.25)^3)*FWT!$K$169</f>
        <v>264</v>
      </c>
      <c r="C94" s="11">
        <f>'12-100 Data'!C93*(($D$3/'12-100 Data'!$C$2)^2)*(('12-100 Data'!$I$8/12.25)^2)*(FWT!$J$14/0.075)-(((((FWT!$B$12/FWT!$K$169)/((FWT!$C$14*FWT!$E$14)/144))/550)^2)*0.15)</f>
        <v>1.4644006331586767</v>
      </c>
      <c r="D94" s="17">
        <f>E94*FWT!$K$169</f>
        <v>0.14693085430156877</v>
      </c>
      <c r="E94" s="17">
        <f>('12-100 Data'!D93*'12-100 Data'!$I$9)*(($D$3/'12-100 Data'!$C$2)^3)*(('12-100 Data'!$I$8/12.25)^5)*(FWT!$J$14/0.075)</f>
        <v>0.14693085430156877</v>
      </c>
      <c r="F94" s="13">
        <f t="shared" si="2"/>
        <v>41.362175484160879</v>
      </c>
      <c r="G94" s="70"/>
      <c r="H94" s="70"/>
    </row>
    <row r="95" spans="1:8" x14ac:dyDescent="0.2">
      <c r="A95" s="20">
        <v>90</v>
      </c>
      <c r="B95" s="71">
        <f>('12-100 Data'!B94*'12-100 Data'!$I$9)*($D$3/'12-100 Data'!$C$2)*(('12-100 Data'!$I$8/12.25)^3)*FWT!$K$169</f>
        <v>267</v>
      </c>
      <c r="C95" s="11">
        <f>'12-100 Data'!C94*(($D$3/'12-100 Data'!$C$2)^2)*(('12-100 Data'!$I$8/12.25)^2)*(FWT!$J$14/0.075)-(((((FWT!$B$12/FWT!$K$169)/((FWT!$C$14*FWT!$E$14)/144))/550)^2)*0.15)</f>
        <v>1.4635350854181051</v>
      </c>
      <c r="D95" s="17">
        <f>E95*FWT!$K$169</f>
        <v>0.14752090457378747</v>
      </c>
      <c r="E95" s="17">
        <f>('12-100 Data'!D94*'12-100 Data'!$I$9)*(($D$3/'12-100 Data'!$C$2)^3)*(('12-100 Data'!$I$8/12.25)^5)*(FWT!$J$14/0.075)</f>
        <v>0.14752090457378747</v>
      </c>
      <c r="F95" s="13">
        <f t="shared" si="2"/>
        <v>41.640254441686665</v>
      </c>
      <c r="G95" s="70"/>
      <c r="H95" s="70"/>
    </row>
    <row r="96" spans="1:8" x14ac:dyDescent="0.2">
      <c r="A96" s="20">
        <v>91</v>
      </c>
      <c r="B96" s="71">
        <f>('12-100 Data'!B95*'12-100 Data'!$I$9)*($D$3/'12-100 Data'!$C$2)*(('12-100 Data'!$I$8/12.25)^3)*FWT!$K$169</f>
        <v>270</v>
      </c>
      <c r="C96" s="11">
        <f>'12-100 Data'!C95*(($D$3/'12-100 Data'!$C$2)^2)*(('12-100 Data'!$I$8/12.25)^2)*(FWT!$J$14/0.075)-(((((FWT!$B$12/FWT!$K$169)/((FWT!$C$14*FWT!$E$14)/144))/550)^2)*0.15)</f>
        <v>1.46267139910332</v>
      </c>
      <c r="D96" s="17">
        <f>E96*FWT!$K$169</f>
        <v>0.14810916411655559</v>
      </c>
      <c r="E96" s="17">
        <f>('12-100 Data'!D95*'12-100 Data'!$I$9)*(($D$3/'12-100 Data'!$C$2)^3)*(('12-100 Data'!$I$8/12.25)^5)*(FWT!$J$14/0.075)</f>
        <v>0.14810916411655559</v>
      </c>
      <c r="F96" s="13">
        <f t="shared" si="2"/>
        <v>41.916126685237195</v>
      </c>
      <c r="G96" s="70"/>
      <c r="H96" s="70"/>
    </row>
    <row r="97" spans="1:8" x14ac:dyDescent="0.2">
      <c r="A97" s="20">
        <v>92</v>
      </c>
      <c r="B97" s="71">
        <f>('12-100 Data'!B96*'12-100 Data'!$I$9)*($D$3/'12-100 Data'!$C$2)*(('12-100 Data'!$I$8/12.25)^3)*FWT!$K$169</f>
        <v>273</v>
      </c>
      <c r="C97" s="11">
        <f>'12-100 Data'!C96*(($D$3/'12-100 Data'!$C$2)^2)*(('12-100 Data'!$I$8/12.25)^2)*(FWT!$J$14/0.075)-(((((FWT!$B$12/FWT!$K$169)/((FWT!$C$14*FWT!$E$14)/144))/550)^2)*0.15)</f>
        <v>1.4618099509464031</v>
      </c>
      <c r="D97" s="17">
        <f>E97*FWT!$K$169</f>
        <v>0.14869570415985314</v>
      </c>
      <c r="E97" s="17">
        <f>('12-100 Data'!D96*'12-100 Data'!$I$9)*(($D$3/'12-100 Data'!$C$2)^3)*(('12-100 Data'!$I$8/12.25)^5)*(FWT!$J$14/0.075)</f>
        <v>0.14869570415985314</v>
      </c>
      <c r="F97" s="13">
        <f t="shared" si="2"/>
        <v>42.189820805713182</v>
      </c>
      <c r="G97" s="70"/>
      <c r="H97" s="70"/>
    </row>
    <row r="98" spans="1:8" x14ac:dyDescent="0.2">
      <c r="A98" s="20">
        <v>93</v>
      </c>
      <c r="B98" s="71">
        <f>('12-100 Data'!B97*'12-100 Data'!$I$9)*($D$3/'12-100 Data'!$C$2)*(('12-100 Data'!$I$8/12.25)^3)*FWT!$K$169</f>
        <v>276</v>
      </c>
      <c r="C98" s="11">
        <f>'12-100 Data'!C97*(($D$3/'12-100 Data'!$C$2)^2)*(('12-100 Data'!$I$8/12.25)^2)*(FWT!$J$14/0.075)-(((((FWT!$B$12/FWT!$K$169)/((FWT!$C$14*FWT!$E$14)/144))/550)^2)*0.15)</f>
        <v>1.460951107334584</v>
      </c>
      <c r="D98" s="17">
        <f>E98*FWT!$K$169</f>
        <v>0.14928059464426705</v>
      </c>
      <c r="E98" s="17">
        <f>('12-100 Data'!D97*'12-100 Data'!$I$9)*(($D$3/'12-100 Data'!$C$2)^3)*(('12-100 Data'!$I$8/12.25)^5)*(FWT!$J$14/0.075)</f>
        <v>0.14928059464426705</v>
      </c>
      <c r="F98" s="13">
        <f t="shared" si="2"/>
        <v>42.461364811143824</v>
      </c>
      <c r="G98" s="70"/>
      <c r="H98" s="70"/>
    </row>
    <row r="99" spans="1:8" x14ac:dyDescent="0.2">
      <c r="A99" s="20">
        <v>94</v>
      </c>
      <c r="B99" s="71">
        <f>('12-100 Data'!B98*'12-100 Data'!$I$9)*($D$3/'12-100 Data'!$C$2)*(('12-100 Data'!$I$8/12.25)^3)*FWT!$K$169</f>
        <v>279</v>
      </c>
      <c r="C99" s="11">
        <f>'12-100 Data'!C98*(($D$3/'12-100 Data'!$C$2)^2)*(('12-100 Data'!$I$8/12.25)^2)*(FWT!$J$14/0.075)-(((((FWT!$B$12/FWT!$K$169)/((FWT!$C$14*FWT!$E$14)/144))/550)^2)*0.15)</f>
        <v>1.4600952244011629</v>
      </c>
      <c r="D99" s="17">
        <f>E99*FWT!$K$169</f>
        <v>0.14986390422778653</v>
      </c>
      <c r="E99" s="17">
        <f>('12-100 Data'!D98*'12-100 Data'!$I$9)*(($D$3/'12-100 Data'!$C$2)^3)*(('12-100 Data'!$I$8/12.25)^5)*(FWT!$J$14/0.075)</f>
        <v>0.14986390422778653</v>
      </c>
      <c r="F99" s="13">
        <f t="shared" si="2"/>
        <v>42.730786147564089</v>
      </c>
      <c r="G99" s="70"/>
      <c r="H99" s="70"/>
    </row>
    <row r="100" spans="1:8" x14ac:dyDescent="0.2">
      <c r="A100" s="20">
        <v>95</v>
      </c>
      <c r="B100" s="71">
        <f>('12-100 Data'!B99*'12-100 Data'!$I$9)*($D$3/'12-100 Data'!$C$2)*(('12-100 Data'!$I$8/12.25)^3)*FWT!$K$169</f>
        <v>282</v>
      </c>
      <c r="C100" s="11">
        <f>'12-100 Data'!C99*(($D$3/'12-100 Data'!$C$2)^2)*(('12-100 Data'!$I$8/12.25)^2)*(FWT!$J$14/0.075)-(((((FWT!$B$12/FWT!$K$169)/((FWT!$C$14*FWT!$E$14)/144))/550)^2)*0.15)</f>
        <v>1.4592426481161482</v>
      </c>
      <c r="D100" s="17">
        <f>E100*FWT!$K$169</f>
        <v>0.15044570029259827</v>
      </c>
      <c r="E100" s="17">
        <f>('12-100 Data'!D99*'12-100 Data'!$I$9)*(($D$3/'12-100 Data'!$C$2)^3)*(('12-100 Data'!$I$8/12.25)^5)*(FWT!$J$14/0.075)</f>
        <v>0.15044570029259827</v>
      </c>
      <c r="F100" s="13">
        <f t="shared" si="2"/>
        <v>42.998111718870241</v>
      </c>
      <c r="G100" s="70"/>
      <c r="H100" s="70"/>
    </row>
    <row r="101" spans="1:8" x14ac:dyDescent="0.2">
      <c r="A101" s="20">
        <v>96</v>
      </c>
      <c r="B101" s="71">
        <f>('12-100 Data'!B100*'12-100 Data'!$I$9)*($D$3/'12-100 Data'!$C$2)*(('12-100 Data'!$I$8/12.25)^3)*FWT!$K$169</f>
        <v>285</v>
      </c>
      <c r="C101" s="11">
        <f>'12-100 Data'!C100*(($D$3/'12-100 Data'!$C$2)^2)*(('12-100 Data'!$I$8/12.25)^2)*(FWT!$J$14/0.075)-(((((FWT!$B$12/FWT!$K$169)/((FWT!$C$14*FWT!$E$14)/144))/550)^2)*0.15)</f>
        <v>1.4583937143766201</v>
      </c>
      <c r="D101" s="17">
        <f>E101*FWT!$K$169</f>
        <v>0.15102604895188157</v>
      </c>
      <c r="E101" s="17">
        <f>('12-100 Data'!D100*'12-100 Data'!$I$9)*(($D$3/'12-100 Data'!$C$2)^3)*(('12-100 Data'!$I$8/12.25)^5)*(FWT!$J$14/0.075)</f>
        <v>0.15102604895188157</v>
      </c>
      <c r="F101" s="13">
        <f t="shared" si="2"/>
        <v>43.263367905704122</v>
      </c>
      <c r="G101" s="70"/>
      <c r="H101" s="70"/>
    </row>
    <row r="102" spans="1:8" x14ac:dyDescent="0.2">
      <c r="A102" s="20">
        <v>97</v>
      </c>
      <c r="B102" s="71">
        <f>('12-100 Data'!B101*'12-100 Data'!$I$9)*($D$3/'12-100 Data'!$C$2)*(('12-100 Data'!$I$8/12.25)^3)*FWT!$K$169</f>
        <v>288</v>
      </c>
      <c r="C102" s="11">
        <f>'12-100 Data'!C101*(($D$3/'12-100 Data'!$C$2)^2)*(('12-100 Data'!$I$8/12.25)^2)*(FWT!$J$14/0.075)-(((((FWT!$B$12/FWT!$K$169)/((FWT!$C$14*FWT!$E$14)/144))/550)^2)*0.15)</f>
        <v>1.4575487490968135</v>
      </c>
      <c r="D102" s="17">
        <f>E102*FWT!$K$169</f>
        <v>0.15160501505660301</v>
      </c>
      <c r="E102" s="17">
        <f>('12-100 Data'!D101*'12-100 Data'!$I$9)*(($D$3/'12-100 Data'!$C$2)^3)*(('12-100 Data'!$I$8/12.25)^5)*(FWT!$J$14/0.075)</f>
        <v>0.15160501505660301</v>
      </c>
      <c r="F102" s="13">
        <f t="shared" si="2"/>
        <v>43.526580583414173</v>
      </c>
      <c r="G102" s="70"/>
      <c r="H102" s="70"/>
    </row>
    <row r="103" spans="1:8" x14ac:dyDescent="0.2">
      <c r="A103" s="20">
        <v>98</v>
      </c>
      <c r="B103" s="71">
        <f>('12-100 Data'!B102*'12-100 Data'!$I$9)*($D$3/'12-100 Data'!$C$2)*(('12-100 Data'!$I$8/12.25)^3)*FWT!$K$169</f>
        <v>291</v>
      </c>
      <c r="C103" s="11">
        <f>'12-100 Data'!C102*(($D$3/'12-100 Data'!$C$2)^2)*(('12-100 Data'!$I$8/12.25)^2)*(FWT!$J$14/0.075)-(((((FWT!$B$12/FWT!$K$169)/((FWT!$C$14*FWT!$E$14)/144))/550)^2)*0.15)</f>
        <v>1.4567080682979241</v>
      </c>
      <c r="D103" s="17">
        <f>E103*FWT!$K$169</f>
        <v>0.15218266220231111</v>
      </c>
      <c r="E103" s="17">
        <f>('12-100 Data'!D102*'12-100 Data'!$I$9)*(($D$3/'12-100 Data'!$C$2)^3)*(('12-100 Data'!$I$8/12.25)^5)*(FWT!$J$14/0.075)</f>
        <v>0.15218266220231111</v>
      </c>
      <c r="F103" s="13">
        <f t="shared" si="2"/>
        <v>43.787775139138169</v>
      </c>
      <c r="G103" s="70"/>
      <c r="H103" s="70"/>
    </row>
    <row r="104" spans="1:8" x14ac:dyDescent="0.2">
      <c r="A104" s="20">
        <v>99</v>
      </c>
      <c r="B104" s="71">
        <f>('12-100 Data'!B103*'12-100 Data'!$I$9)*($D$3/'12-100 Data'!$C$2)*(('12-100 Data'!$I$8/12.25)^3)*FWT!$K$169</f>
        <v>294</v>
      </c>
      <c r="C104" s="11">
        <f>'12-100 Data'!C103*(($D$3/'12-100 Data'!$C$2)^2)*(('12-100 Data'!$I$8/12.25)^2)*(FWT!$J$14/0.075)-(((((FWT!$B$12/FWT!$K$169)/((FWT!$C$14*FWT!$E$14)/144))/550)^2)*0.15)</f>
        <v>1.4558719781976357</v>
      </c>
      <c r="D104" s="17">
        <f>E104*FWT!$K$169</f>
        <v>0.15275905273593093</v>
      </c>
      <c r="E104" s="17">
        <f>('12-100 Data'!D103*'12-100 Data'!$I$9)*(($D$3/'12-100 Data'!$C$2)^3)*(('12-100 Data'!$I$8/12.25)^5)*(FWT!$J$14/0.075)</f>
        <v>0.15275905273593093</v>
      </c>
      <c r="F104" s="13">
        <f t="shared" si="2"/>
        <v>44.046976488050724</v>
      </c>
      <c r="G104" s="70"/>
      <c r="H104" s="70"/>
    </row>
    <row r="105" spans="1:8" x14ac:dyDescent="0.2">
      <c r="A105" s="20">
        <v>100</v>
      </c>
      <c r="B105" s="71">
        <f>('12-100 Data'!B104*'12-100 Data'!$I$9)*($D$3/'12-100 Data'!$C$2)*(('12-100 Data'!$I$8/12.25)^3)*FWT!$K$169</f>
        <v>297</v>
      </c>
      <c r="C105" s="11">
        <f>'12-100 Data'!C104*(($D$3/'12-100 Data'!$C$2)^2)*(('12-100 Data'!$I$8/12.25)^2)*(FWT!$J$14/0.075)-(((((FWT!$B$12/FWT!$K$169)/((FWT!$C$14*FWT!$E$14)/144))/550)^2)*0.15)</f>
        <v>1.4550407752993684</v>
      </c>
      <c r="D105" s="17">
        <f>E105*FWT!$K$169</f>
        <v>0.15333424776255791</v>
      </c>
      <c r="E105" s="17">
        <f>('12-100 Data'!D104*'12-100 Data'!$I$9)*(($D$3/'12-100 Data'!$C$2)^3)*(('12-100 Data'!$I$8/12.25)^5)*(FWT!$J$14/0.075)</f>
        <v>0.15333424776255791</v>
      </c>
      <c r="F105" s="13">
        <f t="shared" si="2"/>
        <v>44.30420908881613</v>
      </c>
      <c r="G105" s="70"/>
      <c r="H105" s="70"/>
    </row>
    <row r="106" spans="1:8" x14ac:dyDescent="0.2">
      <c r="A106" s="20">
        <v>101</v>
      </c>
      <c r="B106" s="71">
        <f>('12-100 Data'!B105*'12-100 Data'!$I$9)*($D$3/'12-100 Data'!$C$2)*(('12-100 Data'!$I$8/12.25)^3)*FWT!$K$169</f>
        <v>300</v>
      </c>
      <c r="C106" s="11">
        <f>'12-100 Data'!C105*(($D$3/'12-100 Data'!$C$2)^2)*(('12-100 Data'!$I$8/12.25)^2)*(FWT!$J$14/0.075)-(((((FWT!$B$12/FWT!$K$169)/((FWT!$C$14*FWT!$E$14)/144))/550)^2)*0.15)</f>
        <v>1.4542147464812494</v>
      </c>
      <c r="D106" s="17">
        <f>E106*FWT!$K$169</f>
        <v>0.15390830715225234</v>
      </c>
      <c r="E106" s="17">
        <f>('12-100 Data'!D105*'12-100 Data'!$I$9)*(($D$3/'12-100 Data'!$C$2)^3)*(('12-100 Data'!$I$8/12.25)^5)*(FWT!$J$14/0.075)</f>
        <v>0.15390830715225234</v>
      </c>
      <c r="F106" s="13">
        <f t="shared" si="2"/>
        <v>44.559496958284939</v>
      </c>
      <c r="G106" s="70"/>
      <c r="H106" s="70"/>
    </row>
    <row r="107" spans="1:8" x14ac:dyDescent="0.2">
      <c r="A107" s="20">
        <v>102</v>
      </c>
      <c r="B107" s="71">
        <f>('12-100 Data'!B106*'12-100 Data'!$I$9)*($D$3/'12-100 Data'!$C$2)*(('12-100 Data'!$I$8/12.25)^3)*FWT!$K$169</f>
        <v>303</v>
      </c>
      <c r="C107" s="11">
        <f>'12-100 Data'!C106*(($D$3/'12-100 Data'!$C$2)^2)*(('12-100 Data'!$I$8/12.25)^2)*(FWT!$J$14/0.075)-(((((FWT!$B$12/FWT!$K$169)/((FWT!$C$14*FWT!$E$14)/144))/550)^2)*0.15)</f>
        <v>1.4533941690848053</v>
      </c>
      <c r="D107" s="17">
        <f>E107*FWT!$K$169</f>
        <v>0.15448128954683296</v>
      </c>
      <c r="E107" s="17">
        <f>('12-100 Data'!D106*'12-100 Data'!$I$9)*(($D$3/'12-100 Data'!$C$2)^3)*(('12-100 Data'!$I$8/12.25)^5)*(FWT!$J$14/0.075)</f>
        <v>0.15448128954683296</v>
      </c>
      <c r="F107" s="13">
        <f t="shared" si="2"/>
        <v>44.812863685470873</v>
      </c>
      <c r="G107" s="70"/>
      <c r="H107" s="70"/>
    </row>
    <row r="108" spans="1:8" x14ac:dyDescent="0.2">
      <c r="A108" s="20">
        <v>103</v>
      </c>
      <c r="B108" s="71">
        <f>('12-100 Data'!B107*'12-100 Data'!$I$9)*($D$3/'12-100 Data'!$C$2)*(('12-100 Data'!$I$8/12.25)^3)*FWT!$K$169</f>
        <v>306</v>
      </c>
      <c r="C108" s="11">
        <f>'12-100 Data'!C107*(($D$3/'12-100 Data'!$C$2)^2)*(('12-100 Data'!$I$8/12.25)^2)*(FWT!$J$14/0.075)-(((((FWT!$B$12/FWT!$K$169)/((FWT!$C$14*FWT!$E$14)/144))/550)^2)*0.15)</f>
        <v>1.4525793110033756</v>
      </c>
      <c r="D108" s="17">
        <f>E108*FWT!$K$169</f>
        <v>0.15505325236667064</v>
      </c>
      <c r="E108" s="17">
        <f>('12-100 Data'!D107*'12-100 Data'!$I$9)*(($D$3/'12-100 Data'!$C$2)^3)*(('12-100 Data'!$I$8/12.25)^5)*(FWT!$J$14/0.075)</f>
        <v>0.15505325236667064</v>
      </c>
      <c r="F108" s="13">
        <f t="shared" si="2"/>
        <v>45.064332444842826</v>
      </c>
      <c r="G108" s="70"/>
      <c r="H108" s="70"/>
    </row>
    <row r="109" spans="1:8" x14ac:dyDescent="0.2">
      <c r="A109" s="20">
        <v>104</v>
      </c>
      <c r="B109" s="71">
        <f>('12-100 Data'!B108*'12-100 Data'!$I$9)*($D$3/'12-100 Data'!$C$2)*(('12-100 Data'!$I$8/12.25)^3)*FWT!$K$169</f>
        <v>309</v>
      </c>
      <c r="C109" s="11">
        <f>'12-100 Data'!C108*(($D$3/'12-100 Data'!$C$2)^2)*(('12-100 Data'!$I$8/12.25)^2)*(FWT!$J$14/0.075)-(((((FWT!$B$12/FWT!$K$169)/((FWT!$C$14*FWT!$E$14)/144))/550)^2)*0.15)</f>
        <v>1.4517704307702495</v>
      </c>
      <c r="D109" s="17">
        <f>E109*FWT!$K$169</f>
        <v>0.15562425181748177</v>
      </c>
      <c r="E109" s="17">
        <f>('12-100 Data'!D108*'12-100 Data'!$I$9)*(($D$3/'12-100 Data'!$C$2)^3)*(('12-100 Data'!$I$8/12.25)^5)*(FWT!$J$14/0.075)</f>
        <v>0.15562425181748177</v>
      </c>
      <c r="F109" s="13">
        <f t="shared" si="2"/>
        <v>45.313926008964778</v>
      </c>
      <c r="G109" s="70"/>
      <c r="H109" s="70"/>
    </row>
    <row r="110" spans="1:8" x14ac:dyDescent="0.2">
      <c r="A110" s="20">
        <v>105</v>
      </c>
      <c r="B110" s="71">
        <f>('12-100 Data'!B109*'12-100 Data'!$I$9)*($D$3/'12-100 Data'!$C$2)*(('12-100 Data'!$I$8/12.25)^3)*FWT!$K$169</f>
        <v>312</v>
      </c>
      <c r="C110" s="11">
        <f>'12-100 Data'!C109*(($D$3/'12-100 Data'!$C$2)^2)*(('12-100 Data'!$I$8/12.25)^2)*(FWT!$J$14/0.075)-(((((FWT!$B$12/FWT!$K$169)/((FWT!$C$14*FWT!$E$14)/144))/550)^2)*0.15)</f>
        <v>1.4509677776465211</v>
      </c>
      <c r="D110" s="17">
        <f>E110*FWT!$K$169</f>
        <v>0.1561943428971217</v>
      </c>
      <c r="E110" s="17">
        <f>('12-100 Data'!D109*'12-100 Data'!$I$9)*(($D$3/'12-100 Data'!$C$2)^3)*(('12-100 Data'!$I$8/12.25)^5)*(FWT!$J$14/0.075)</f>
        <v>0.1561943428971217</v>
      </c>
      <c r="F110" s="13">
        <f t="shared" si="2"/>
        <v>45.561666760514754</v>
      </c>
      <c r="G110" s="70"/>
      <c r="H110" s="70"/>
    </row>
    <row r="111" spans="1:8" x14ac:dyDescent="0.2">
      <c r="A111" s="20">
        <v>106</v>
      </c>
      <c r="B111" s="71">
        <f>('12-100 Data'!B110*'12-100 Data'!$I$9)*($D$3/'12-100 Data'!$C$2)*(('12-100 Data'!$I$8/12.25)^3)*FWT!$K$169</f>
        <v>315</v>
      </c>
      <c r="C111" s="11">
        <f>'12-100 Data'!C110*(($D$3/'12-100 Data'!$C$2)^2)*(('12-100 Data'!$I$8/12.25)^2)*(FWT!$J$14/0.075)-(((((FWT!$B$12/FWT!$K$169)/((FWT!$C$14*FWT!$E$14)/144))/550)^2)*0.15)</f>
        <v>1.4501715917086693</v>
      </c>
      <c r="D111" s="17">
        <f>E111*FWT!$K$169</f>
        <v>0.15676357940237762</v>
      </c>
      <c r="E111" s="17">
        <f>('12-100 Data'!D110*'12-100 Data'!$I$9)*(($D$3/'12-100 Data'!$C$2)^3)*(('12-100 Data'!$I$8/12.25)^5)*(FWT!$J$14/0.075)</f>
        <v>0.15676357940237762</v>
      </c>
      <c r="F111" s="13">
        <f t="shared" si="2"/>
        <v>45.807576703712819</v>
      </c>
      <c r="G111" s="70"/>
      <c r="H111" s="70"/>
    </row>
    <row r="112" spans="1:8" x14ac:dyDescent="0.2">
      <c r="A112" s="20">
        <v>107</v>
      </c>
      <c r="B112" s="71">
        <f>('12-100 Data'!B111*'12-100 Data'!$I$9)*($D$3/'12-100 Data'!$C$2)*(('12-100 Data'!$I$8/12.25)^3)*FWT!$K$169</f>
        <v>318</v>
      </c>
      <c r="C112" s="11">
        <f>'12-100 Data'!C111*(($D$3/'12-100 Data'!$C$2)^2)*(('12-100 Data'!$I$8/12.25)^2)*(FWT!$J$14/0.075)-(((((FWT!$B$12/FWT!$K$169)/((FWT!$C$14*FWT!$E$14)/144))/550)^2)*0.15)</f>
        <v>1.4493821039358596</v>
      </c>
      <c r="D112" s="17">
        <f>E112*FWT!$K$169</f>
        <v>0.15733201393576152</v>
      </c>
      <c r="E112" s="17">
        <f>('12-100 Data'!D111*'12-100 Data'!$I$9)*(($D$3/'12-100 Data'!$C$2)^3)*(('12-100 Data'!$I$8/12.25)^5)*(FWT!$J$14/0.075)</f>
        <v>0.15733201393576152</v>
      </c>
      <c r="F112" s="13">
        <f t="shared" si="2"/>
        <v>46.051677475186295</v>
      </c>
      <c r="G112" s="70"/>
      <c r="H112" s="70"/>
    </row>
    <row r="113" spans="1:8" x14ac:dyDescent="0.2">
      <c r="A113" s="20">
        <v>108</v>
      </c>
      <c r="B113" s="71">
        <f>('12-100 Data'!B112*'12-100 Data'!$I$9)*($D$3/'12-100 Data'!$C$2)*(('12-100 Data'!$I$8/12.25)^3)*FWT!$K$169</f>
        <v>321</v>
      </c>
      <c r="C113" s="11">
        <f>'12-100 Data'!C112*(($D$3/'12-100 Data'!$C$2)^2)*(('12-100 Data'!$I$8/12.25)^2)*(FWT!$J$14/0.075)-(((((FWT!$B$12/FWT!$K$169)/((FWT!$C$14*FWT!$E$14)/144))/550)^2)*0.15)</f>
        <v>1.4485995362969639</v>
      </c>
      <c r="D113" s="17">
        <f>E113*FWT!$K$169</f>
        <v>0.15789969791230282</v>
      </c>
      <c r="E113" s="17">
        <f>('12-100 Data'!D112*'12-100 Data'!$I$9)*(($D$3/'12-100 Data'!$C$2)^3)*(('12-100 Data'!$I$8/12.25)^5)*(FWT!$J$14/0.075)</f>
        <v>0.15789969791230282</v>
      </c>
      <c r="F113" s="13">
        <f t="shared" si="2"/>
        <v>46.293990354298764</v>
      </c>
      <c r="G113" s="70"/>
      <c r="H113" s="70"/>
    </row>
    <row r="114" spans="1:8" x14ac:dyDescent="0.2">
      <c r="A114" s="20">
        <v>109</v>
      </c>
      <c r="B114" s="71">
        <f>('12-100 Data'!B113*'12-100 Data'!$I$9)*($D$3/'12-100 Data'!$C$2)*(('12-100 Data'!$I$8/12.25)^3)*FWT!$K$169</f>
        <v>324</v>
      </c>
      <c r="C114" s="11">
        <f>'12-100 Data'!C113*(($D$3/'12-100 Data'!$C$2)^2)*(('12-100 Data'!$I$8/12.25)^2)*(FWT!$J$14/0.075)-(((((FWT!$B$12/FWT!$K$169)/((FWT!$C$14*FWT!$E$14)/144))/550)^2)*0.15)</f>
        <v>1.4478241018373064</v>
      </c>
      <c r="D114" s="17">
        <f>E114*FWT!$K$169</f>
        <v>0.15846668156634078</v>
      </c>
      <c r="E114" s="17">
        <f>('12-100 Data'!D113*'12-100 Data'!$I$9)*(($D$3/'12-100 Data'!$C$2)^3)*(('12-100 Data'!$I$8/12.25)^5)*(FWT!$J$14/0.075)</f>
        <v>0.15846668156634078</v>
      </c>
      <c r="F114" s="13">
        <f t="shared" si="2"/>
        <v>46.534536272969021</v>
      </c>
      <c r="G114" s="70"/>
      <c r="H114" s="70"/>
    </row>
    <row r="115" spans="1:8" x14ac:dyDescent="0.2">
      <c r="A115" s="20">
        <v>110</v>
      </c>
      <c r="B115" s="71">
        <f>('12-100 Data'!B114*'12-100 Data'!$I$9)*($D$3/'12-100 Data'!$C$2)*(('12-100 Data'!$I$8/12.25)^3)*FWT!$K$169</f>
        <v>327</v>
      </c>
      <c r="C115" s="11">
        <f>'12-100 Data'!C114*(($D$3/'12-100 Data'!$C$2)^2)*(('12-100 Data'!$I$8/12.25)^2)*(FWT!$J$14/0.075)-(((((FWT!$B$12/FWT!$K$169)/((FWT!$C$14*FWT!$E$14)/144))/550)^2)*0.15)</f>
        <v>1.4470560047651284</v>
      </c>
      <c r="D115" s="17">
        <f>E115*FWT!$K$169</f>
        <v>0.15903301395831695</v>
      </c>
      <c r="E115" s="17">
        <f>('12-100 Data'!D114*'12-100 Data'!$I$9)*(($D$3/'12-100 Data'!$C$2)^3)*(('12-100 Data'!$I$8/12.25)^5)*(FWT!$J$14/0.075)</f>
        <v>0.15903301395831695</v>
      </c>
      <c r="F115" s="13">
        <f t="shared" si="2"/>
        <v>46.773335825003684</v>
      </c>
      <c r="G115" s="70"/>
      <c r="H115" s="70"/>
    </row>
    <row r="116" spans="1:8" x14ac:dyDescent="0.2">
      <c r="A116" s="20">
        <v>111</v>
      </c>
      <c r="B116" s="71">
        <f>('12-100 Data'!B115*'12-100 Data'!$I$9)*($D$3/'12-100 Data'!$C$2)*(('12-100 Data'!$I$8/12.25)^3)*FWT!$K$169</f>
        <v>330</v>
      </c>
      <c r="C116" s="11">
        <f>'12-100 Data'!C115*(($D$3/'12-100 Data'!$C$2)^2)*(('12-100 Data'!$I$8/12.25)^2)*(FWT!$J$14/0.075)-(((((FWT!$B$12/FWT!$K$169)/((FWT!$C$14*FWT!$E$14)/144))/550)^2)*0.15)</f>
        <v>1.446295440537775</v>
      </c>
      <c r="D116" s="17">
        <f>E116*FWT!$K$169</f>
        <v>0.15959874298156715</v>
      </c>
      <c r="E116" s="17">
        <f>('12-100 Data'!D115*'12-100 Data'!$I$9)*(($D$3/'12-100 Data'!$C$2)^3)*(('12-100 Data'!$I$8/12.25)^5)*(FWT!$J$14/0.075)</f>
        <v>0.15959874298156715</v>
      </c>
      <c r="F116" s="13">
        <f t="shared" si="2"/>
        <v>47.010409274967138</v>
      </c>
      <c r="G116" s="70"/>
      <c r="H116" s="70"/>
    </row>
    <row r="117" spans="1:8" x14ac:dyDescent="0.2">
      <c r="A117" s="20">
        <v>112</v>
      </c>
      <c r="B117" s="71">
        <f>('12-100 Data'!B116*'12-100 Data'!$I$9)*($D$3/'12-100 Data'!$C$2)*(('12-100 Data'!$I$8/12.25)^3)*FWT!$K$169</f>
        <v>333</v>
      </c>
      <c r="C117" s="11">
        <f>'12-100 Data'!C116*(($D$3/'12-100 Data'!$C$2)^2)*(('12-100 Data'!$I$8/12.25)^2)*(FWT!$J$14/0.075)-(((((FWT!$B$12/FWT!$K$169)/((FWT!$C$14*FWT!$E$14)/144))/550)^2)*0.15)</f>
        <v>1.445542595947606</v>
      </c>
      <c r="D117" s="17">
        <f>E117*FWT!$K$169</f>
        <v>0.16016391536911329</v>
      </c>
      <c r="E117" s="17">
        <f>('12-100 Data'!D116*'12-100 Data'!$I$9)*(($D$3/'12-100 Data'!$C$2)^3)*(('12-100 Data'!$I$8/12.25)^5)*(FWT!$J$14/0.075)</f>
        <v>0.16016391536911329</v>
      </c>
      <c r="F117" s="13">
        <f t="shared" si="2"/>
        <v>47.245776566610807</v>
      </c>
      <c r="G117" s="70"/>
      <c r="H117" s="70"/>
    </row>
    <row r="118" spans="1:8" x14ac:dyDescent="0.2">
      <c r="A118" s="20">
        <v>113</v>
      </c>
      <c r="B118" s="71">
        <f>('12-100 Data'!B117*'12-100 Data'!$I$9)*($D$3/'12-100 Data'!$C$2)*(('12-100 Data'!$I$8/12.25)^3)*FWT!$K$169</f>
        <v>336</v>
      </c>
      <c r="C118" s="11">
        <f>'12-100 Data'!C117*(($D$3/'12-100 Data'!$C$2)^2)*(('12-100 Data'!$I$8/12.25)^2)*(FWT!$J$14/0.075)-(((((FWT!$B$12/FWT!$K$169)/((FWT!$C$14*FWT!$E$14)/144))/550)^2)*0.15)</f>
        <v>1.4447976492076242</v>
      </c>
      <c r="D118" s="17">
        <f>E118*FWT!$K$169</f>
        <v>0.16072857670045518</v>
      </c>
      <c r="E118" s="17">
        <f>('12-100 Data'!D117*'12-100 Data'!$I$9)*(($D$3/'12-100 Data'!$C$2)^3)*(('12-100 Data'!$I$8/12.25)^5)*(FWT!$J$14/0.075)</f>
        <v>0.16072857670045518</v>
      </c>
      <c r="F118" s="13">
        <f t="shared" si="2"/>
        <v>47.479457330882482</v>
      </c>
      <c r="G118" s="70"/>
      <c r="H118" s="70"/>
    </row>
    <row r="119" spans="1:8" x14ac:dyDescent="0.2">
      <c r="A119" s="20">
        <v>114</v>
      </c>
      <c r="B119" s="71">
        <f>('12-100 Data'!B118*'12-100 Data'!$I$9)*($D$3/'12-100 Data'!$C$2)*(('12-100 Data'!$I$8/12.25)^3)*FWT!$K$169</f>
        <v>339</v>
      </c>
      <c r="C119" s="11">
        <f>'12-100 Data'!C118*(($D$3/'12-100 Data'!$C$2)^2)*(('12-100 Data'!$I$8/12.25)^2)*(FWT!$J$14/0.075)-(((((FWT!$B$12/FWT!$K$169)/((FWT!$C$14*FWT!$E$14)/144))/550)^2)*0.15)</f>
        <v>1.4440607700368291</v>
      </c>
      <c r="D119" s="17">
        <f>E119*FWT!$K$169</f>
        <v>0.16129277140836204</v>
      </c>
      <c r="E119" s="17">
        <f>('12-100 Data'!D118*'12-100 Data'!$I$9)*(($D$3/'12-100 Data'!$C$2)^3)*(('12-100 Data'!$I$8/12.25)^5)*(FWT!$J$14/0.075)</f>
        <v>0.16129277140836204</v>
      </c>
      <c r="F119" s="13">
        <f t="shared" si="2"/>
        <v>47.711470893536273</v>
      </c>
      <c r="G119" s="70"/>
      <c r="H119" s="70"/>
    </row>
    <row r="120" spans="1:8" x14ac:dyDescent="0.2">
      <c r="A120" s="20">
        <v>115</v>
      </c>
      <c r="B120" s="71">
        <f>('12-100 Data'!B119*'12-100 Data'!$I$9)*($D$3/'12-100 Data'!$C$2)*(('12-100 Data'!$I$8/12.25)^3)*FWT!$K$169</f>
        <v>342</v>
      </c>
      <c r="C120" s="11">
        <f>'12-100 Data'!C119*(($D$3/'12-100 Data'!$C$2)^2)*(('12-100 Data'!$I$8/12.25)^2)*(FWT!$J$14/0.075)-(((((FWT!$B$12/FWT!$K$169)/((FWT!$C$14*FWT!$E$14)/144))/550)^2)*0.15)</f>
        <v>1.4433321197452906</v>
      </c>
      <c r="D120" s="17">
        <f>E120*FWT!$K$169</f>
        <v>0.16185654278566361</v>
      </c>
      <c r="E120" s="17">
        <f>('12-100 Data'!D119*'12-100 Data'!$I$9)*(($D$3/'12-100 Data'!$C$2)^3)*(('12-100 Data'!$I$8/12.25)^5)*(FWT!$J$14/0.075)</f>
        <v>0.16185654278566361</v>
      </c>
      <c r="F120" s="13">
        <f t="shared" si="2"/>
        <v>47.941836282362097</v>
      </c>
      <c r="G120" s="70"/>
      <c r="H120" s="70"/>
    </row>
    <row r="121" spans="1:8" x14ac:dyDescent="0.2">
      <c r="A121" s="20">
        <v>116</v>
      </c>
      <c r="B121" s="71">
        <f>('12-100 Data'!B120*'12-100 Data'!$I$9)*($D$3/'12-100 Data'!$C$2)*(('12-100 Data'!$I$8/12.25)^3)*FWT!$K$169</f>
        <v>345</v>
      </c>
      <c r="C121" s="11">
        <f>'12-100 Data'!C120*(($D$3/'12-100 Data'!$C$2)^2)*(('12-100 Data'!$I$8/12.25)^2)*(FWT!$J$14/0.075)-(((((FWT!$B$12/FWT!$K$169)/((FWT!$C$14*FWT!$E$14)/144))/550)^2)*0.15)</f>
        <v>1.4426118513189448</v>
      </c>
      <c r="D121" s="17">
        <f>E121*FWT!$K$169</f>
        <v>0.16241993299204152</v>
      </c>
      <c r="E121" s="17">
        <f>('12-100 Data'!D120*'12-100 Data'!$I$9)*(($D$3/'12-100 Data'!$C$2)^3)*(('12-100 Data'!$I$8/12.25)^5)*(FWT!$J$14/0.075)</f>
        <v>0.16241993299204152</v>
      </c>
      <c r="F121" s="13">
        <f t="shared" si="2"/>
        <v>48.170572234052884</v>
      </c>
      <c r="G121" s="70"/>
      <c r="H121" s="70"/>
    </row>
    <row r="122" spans="1:8" x14ac:dyDescent="0.2">
      <c r="A122" s="20">
        <v>117</v>
      </c>
      <c r="B122" s="71">
        <f>('12-100 Data'!B121*'12-100 Data'!$I$9)*($D$3/'12-100 Data'!$C$2)*(('12-100 Data'!$I$8/12.25)^3)*FWT!$K$169</f>
        <v>348</v>
      </c>
      <c r="C122" s="11">
        <f>'12-100 Data'!C121*(($D$3/'12-100 Data'!$C$2)^2)*(('12-100 Data'!$I$8/12.25)^2)*(FWT!$J$14/0.075)-(((((FWT!$B$12/FWT!$K$169)/((FWT!$C$14*FWT!$E$14)/144))/550)^2)*0.15)</f>
        <v>1.4419001095041106</v>
      </c>
      <c r="D122" s="17">
        <f>E122*FWT!$K$169</f>
        <v>0.16298298306081999</v>
      </c>
      <c r="E122" s="17">
        <f>('12-100 Data'!D121*'12-100 Data'!$I$9)*(($D$3/'12-100 Data'!$C$2)^3)*(('12-100 Data'!$I$8/12.25)^5)*(FWT!$J$14/0.075)</f>
        <v>0.16298298306081999</v>
      </c>
      <c r="F122" s="13">
        <f t="shared" si="2"/>
        <v>48.397697200727151</v>
      </c>
      <c r="G122" s="70"/>
      <c r="H122" s="70"/>
    </row>
    <row r="123" spans="1:8" x14ac:dyDescent="0.2">
      <c r="A123" s="20">
        <v>118</v>
      </c>
      <c r="B123" s="71">
        <f>('12-100 Data'!B122*'12-100 Data'!$I$9)*($D$3/'12-100 Data'!$C$2)*(('12-100 Data'!$I$8/12.25)^3)*FWT!$K$169</f>
        <v>351</v>
      </c>
      <c r="C123" s="11">
        <f>'12-100 Data'!C122*(($D$3/'12-100 Data'!$C$2)^2)*(('12-100 Data'!$I$8/12.25)^2)*(FWT!$J$14/0.075)-(((((FWT!$B$12/FWT!$K$169)/((FWT!$C$14*FWT!$E$14)/144))/550)^2)*0.15)</f>
        <v>1.4411970308917297</v>
      </c>
      <c r="D123" s="17">
        <f>E123*FWT!$K$169</f>
        <v>0.16354573290575672</v>
      </c>
      <c r="E123" s="17">
        <f>('12-100 Data'!D122*'12-100 Data'!$I$9)*(($D$3/'12-100 Data'!$C$2)^3)*(('12-100 Data'!$I$8/12.25)^5)*(FWT!$J$14/0.075)</f>
        <v>0.16354573290575672</v>
      </c>
      <c r="F123" s="13">
        <f t="shared" si="2"/>
        <v>48.623229356123446</v>
      </c>
      <c r="G123" s="70"/>
      <c r="H123" s="70"/>
    </row>
    <row r="124" spans="1:8" x14ac:dyDescent="0.2">
      <c r="A124" s="20">
        <v>119</v>
      </c>
      <c r="B124" s="71">
        <f>('12-100 Data'!B123*'12-100 Data'!$I$9)*($D$3/'12-100 Data'!$C$2)*(('12-100 Data'!$I$8/12.25)^3)*FWT!$K$169</f>
        <v>354</v>
      </c>
      <c r="C124" s="11">
        <f>'12-100 Data'!C123*(($D$3/'12-100 Data'!$C$2)^2)*(('12-100 Data'!$I$8/12.25)^2)*(FWT!$J$14/0.075)-(((((FWT!$B$12/FWT!$K$169)/((FWT!$C$14*FWT!$E$14)/144))/550)^2)*0.15)</f>
        <v>1.4405027440013269</v>
      </c>
      <c r="D124" s="17">
        <f>E124*FWT!$K$169</f>
        <v>0.16410822132783326</v>
      </c>
      <c r="E124" s="17">
        <f>('12-100 Data'!D123*'12-100 Data'!$I$9)*(($D$3/'12-100 Data'!$C$2)^3)*(('12-100 Data'!$I$8/12.25)^5)*(FWT!$J$14/0.075)</f>
        <v>0.16410822132783326</v>
      </c>
      <c r="F124" s="13">
        <f t="shared" si="2"/>
        <v>48.847186601482761</v>
      </c>
      <c r="G124" s="70"/>
      <c r="H124" s="70"/>
    </row>
    <row r="125" spans="1:8" x14ac:dyDescent="0.2">
      <c r="A125" s="20">
        <v>120</v>
      </c>
      <c r="B125" s="71">
        <f>('12-100 Data'!B124*'12-100 Data'!$I$9)*($D$3/'12-100 Data'!$C$2)*(('12-100 Data'!$I$8/12.25)^3)*FWT!$K$169</f>
        <v>357</v>
      </c>
      <c r="C125" s="11">
        <f>'12-100 Data'!C124*(($D$3/'12-100 Data'!$C$2)^2)*(('12-100 Data'!$I$8/12.25)^2)*(FWT!$J$14/0.075)-(((((FWT!$B$12/FWT!$K$169)/((FWT!$C$14*FWT!$E$14)/144))/550)^2)*0.15)</f>
        <v>1.4398173693646921</v>
      </c>
      <c r="D125" s="17">
        <f>E125*FWT!$K$169</f>
        <v>0.1646704860220454</v>
      </c>
      <c r="E125" s="17">
        <f>('12-100 Data'!D124*'12-100 Data'!$I$9)*(($D$3/'12-100 Data'!$C$2)^3)*(('12-100 Data'!$I$8/12.25)^5)*(FWT!$J$14/0.075)</f>
        <v>0.1646704860220454</v>
      </c>
      <c r="F125" s="13">
        <f t="shared" si="2"/>
        <v>49.069586571133748</v>
      </c>
      <c r="G125" s="70"/>
      <c r="H125" s="70"/>
    </row>
    <row r="126" spans="1:8" x14ac:dyDescent="0.2">
      <c r="A126" s="20">
        <v>121</v>
      </c>
      <c r="B126" s="71">
        <f>('12-100 Data'!B125*'12-100 Data'!$I$9)*($D$3/'12-100 Data'!$C$2)*(('12-100 Data'!$I$8/12.25)^3)*FWT!$K$169</f>
        <v>360</v>
      </c>
      <c r="C126" s="11">
        <f>'12-100 Data'!C125*(($D$3/'12-100 Data'!$C$2)^2)*(('12-100 Data'!$I$8/12.25)^2)*(FWT!$J$14/0.075)-(((((FWT!$B$12/FWT!$K$169)/((FWT!$C$14*FWT!$E$14)/144))/550)^2)*0.15)</f>
        <v>1.4391410196092849</v>
      </c>
      <c r="D126" s="17">
        <f>E126*FWT!$K$169</f>
        <v>0.16523256358419339</v>
      </c>
      <c r="E126" s="17">
        <f>('12-100 Data'!D125*'12-100 Data'!$I$9)*(($D$3/'12-100 Data'!$C$2)^3)*(('12-100 Data'!$I$8/12.25)^5)*(FWT!$J$14/0.075)</f>
        <v>0.16523256358419339</v>
      </c>
      <c r="F126" s="13">
        <f t="shared" si="2"/>
        <v>49.290446637795675</v>
      </c>
      <c r="G126" s="70"/>
      <c r="H126" s="70"/>
    </row>
    <row r="127" spans="1:8" x14ac:dyDescent="0.2">
      <c r="A127" s="20">
        <v>122</v>
      </c>
      <c r="B127" s="71">
        <f>('12-100 Data'!B126*'12-100 Data'!$I$9)*($D$3/'12-100 Data'!$C$2)*(('12-100 Data'!$I$8/12.25)^3)*FWT!$K$169</f>
        <v>363</v>
      </c>
      <c r="C127" s="11">
        <f>'12-100 Data'!C126*(($D$3/'12-100 Data'!$C$2)^2)*(('12-100 Data'!$I$8/12.25)^2)*(FWT!$J$14/0.075)-(((((FWT!$B$12/FWT!$K$169)/((FWT!$C$14*FWT!$E$14)/144))/550)^2)*0.15)</f>
        <v>1.4384737995413601</v>
      </c>
      <c r="D127" s="17">
        <f>E127*FWT!$K$169</f>
        <v>0.16579448951767167</v>
      </c>
      <c r="E127" s="17">
        <f>('12-100 Data'!D126*'12-100 Data'!$I$9)*(($D$3/'12-100 Data'!$C$2)^3)*(('12-100 Data'!$I$8/12.25)^5)*(FWT!$J$14/0.075)</f>
        <v>0.16579448951767167</v>
      </c>
      <c r="F127" s="13">
        <f t="shared" si="2"/>
        <v>49.509783917612751</v>
      </c>
      <c r="G127" s="70"/>
      <c r="H127" s="70"/>
    </row>
    <row r="128" spans="1:8" x14ac:dyDescent="0.2">
      <c r="A128" s="20">
        <v>123</v>
      </c>
      <c r="B128" s="71">
        <f>('12-100 Data'!B127*'12-100 Data'!$I$9)*($D$3/'12-100 Data'!$C$2)*(('12-100 Data'!$I$8/12.25)^3)*FWT!$K$169</f>
        <v>366</v>
      </c>
      <c r="C128" s="11">
        <f>'12-100 Data'!C127*(($D$3/'12-100 Data'!$C$2)^2)*(('12-100 Data'!$I$8/12.25)^2)*(FWT!$J$14/0.075)-(((((FWT!$B$12/FWT!$K$169)/((FWT!$C$14*FWT!$E$14)/144))/550)^2)*0.15)</f>
        <v>1.4378158062288151</v>
      </c>
      <c r="D128" s="17">
        <f>E128*FWT!$K$169</f>
        <v>0.16635629824025885</v>
      </c>
      <c r="E128" s="17">
        <f>('12-100 Data'!D127*'12-100 Data'!$I$9)*(($D$3/'12-100 Data'!$C$2)^3)*(('12-100 Data'!$I$8/12.25)^5)*(FWT!$J$14/0.075)</f>
        <v>0.16635629824025885</v>
      </c>
      <c r="F128" s="13">
        <f t="shared" si="2"/>
        <v>49.727615274933036</v>
      </c>
      <c r="G128" s="70"/>
      <c r="H128" s="70"/>
    </row>
    <row r="129" spans="1:8" x14ac:dyDescent="0.2">
      <c r="A129" s="20">
        <v>124</v>
      </c>
      <c r="B129" s="71">
        <f>('12-100 Data'!B128*'12-100 Data'!$I$9)*($D$3/'12-100 Data'!$C$2)*(('12-100 Data'!$I$8/12.25)^3)*FWT!$K$169</f>
        <v>369</v>
      </c>
      <c r="C129" s="11">
        <f>'12-100 Data'!C128*(($D$3/'12-100 Data'!$C$2)^2)*(('12-100 Data'!$I$8/12.25)^2)*(FWT!$J$14/0.075)-(((((FWT!$B$12/FWT!$K$169)/((FWT!$C$14*FWT!$E$14)/144))/550)^2)*0.15)</f>
        <v>1.437167129083758</v>
      </c>
      <c r="D129" s="17">
        <f>E129*FWT!$K$169</f>
        <v>0.16691802309090703</v>
      </c>
      <c r="E129" s="17">
        <f>('12-100 Data'!D128*'12-100 Data'!$I$9)*(($D$3/'12-100 Data'!$C$2)^3)*(('12-100 Data'!$I$8/12.25)^5)*(FWT!$J$14/0.075)</f>
        <v>0.16691802309090703</v>
      </c>
      <c r="F129" s="13">
        <f t="shared" si="2"/>
        <v>49.94395732684491</v>
      </c>
      <c r="G129" s="70"/>
      <c r="H129" s="70"/>
    </row>
    <row r="130" spans="1:8" x14ac:dyDescent="0.2">
      <c r="A130" s="20">
        <v>125</v>
      </c>
      <c r="B130" s="71">
        <f>('12-100 Data'!B129*'12-100 Data'!$I$9)*($D$3/'12-100 Data'!$C$2)*(('12-100 Data'!$I$8/12.25)^3)*FWT!$K$169</f>
        <v>372</v>
      </c>
      <c r="C130" s="11">
        <f>'12-100 Data'!C129*(($D$3/'12-100 Data'!$C$2)^2)*(('12-100 Data'!$I$8/12.25)^2)*(FWT!$J$14/0.075)-(((((FWT!$B$12/FWT!$K$169)/((FWT!$C$14*FWT!$E$14)/144))/550)^2)*0.15)</f>
        <v>1.4365278499448011</v>
      </c>
      <c r="D130" s="17">
        <f>E130*FWT!$K$169</f>
        <v>0.16747969633653137</v>
      </c>
      <c r="E130" s="17">
        <f>('12-100 Data'!D129*'12-100 Data'!$I$9)*(($D$3/'12-100 Data'!$C$2)^3)*(('12-100 Data'!$I$8/12.25)^5)*(FWT!$J$14/0.075)</f>
        <v>0.16747969633653137</v>
      </c>
      <c r="F130" s="13">
        <f t="shared" si="2"/>
        <v>50.158826447482838</v>
      </c>
      <c r="G130" s="70"/>
      <c r="H130" s="70"/>
    </row>
    <row r="131" spans="1:8" x14ac:dyDescent="0.2">
      <c r="A131" s="20">
        <v>126</v>
      </c>
      <c r="B131" s="71">
        <f>('12-100 Data'!B130*'12-100 Data'!$I$9)*($D$3/'12-100 Data'!$C$2)*(('12-100 Data'!$I$8/12.25)^3)*FWT!$K$169</f>
        <v>375</v>
      </c>
      <c r="C131" s="11">
        <f>'12-100 Data'!C130*(($D$3/'12-100 Data'!$C$2)^2)*(('12-100 Data'!$I$8/12.25)^2)*(FWT!$J$14/0.075)-(((((FWT!$B$12/FWT!$K$169)/((FWT!$C$14*FWT!$E$14)/144))/550)^2)*0.15)</f>
        <v>1.43589804315907</v>
      </c>
      <c r="D131" s="17">
        <f>E131*FWT!$K$169</f>
        <v>0.16804134917879907</v>
      </c>
      <c r="E131" s="17">
        <f>('12-100 Data'!D130*'12-100 Data'!$I$9)*(($D$3/'12-100 Data'!$C$2)^3)*(('12-100 Data'!$I$8/12.25)^5)*(FWT!$J$14/0.075)</f>
        <v>0.16804134917879907</v>
      </c>
      <c r="F131" s="13">
        <f t="shared" si="2"/>
        <v>50.3722387721144</v>
      </c>
      <c r="G131" s="70"/>
      <c r="H131" s="70"/>
    </row>
    <row r="132" spans="1:8" x14ac:dyDescent="0.2">
      <c r="A132" s="20">
        <v>127</v>
      </c>
      <c r="B132" s="71">
        <f>('12-100 Data'!B131*'12-100 Data'!$I$9)*($D$3/'12-100 Data'!$C$2)*(('12-100 Data'!$I$8/12.25)^3)*FWT!$K$169</f>
        <v>378</v>
      </c>
      <c r="C132" s="11">
        <f>'12-100 Data'!C131*(($D$3/'12-100 Data'!$C$2)^2)*(('12-100 Data'!$I$8/12.25)^2)*(FWT!$J$14/0.075)-(((((FWT!$B$12/FWT!$K$169)/((FWT!$C$14*FWT!$E$14)/144))/550)^2)*0.15)</f>
        <v>1.4352777756639405</v>
      </c>
      <c r="D132" s="17">
        <f>E132*FWT!$K$169</f>
        <v>0.16860301176091838</v>
      </c>
      <c r="E132" s="17">
        <f>('12-100 Data'!D131*'12-100 Data'!$I$9)*(($D$3/'12-100 Data'!$C$2)^3)*(('12-100 Data'!$I$8/12.25)^5)*(FWT!$J$14/0.075)</f>
        <v>0.16860301176091838</v>
      </c>
      <c r="F132" s="13">
        <f t="shared" si="2"/>
        <v>50.58421020101941</v>
      </c>
      <c r="G132" s="70"/>
      <c r="H132" s="70"/>
    </row>
    <row r="133" spans="1:8" x14ac:dyDescent="0.2">
      <c r="A133" s="20">
        <v>128</v>
      </c>
      <c r="B133" s="71">
        <f>('12-100 Data'!B132*'12-100 Data'!$I$9)*($D$3/'12-100 Data'!$C$2)*(('12-100 Data'!$I$8/12.25)^3)*FWT!$K$169</f>
        <v>381</v>
      </c>
      <c r="C133" s="11">
        <f>'12-100 Data'!C132*(($D$3/'12-100 Data'!$C$2)^2)*(('12-100 Data'!$I$8/12.25)^2)*(FWT!$J$14/0.075)-(((((FWT!$B$12/FWT!$K$169)/((FWT!$C$14*FWT!$E$14)/144))/550)^2)*0.15)</f>
        <v>1.4346671070684913</v>
      </c>
      <c r="D133" s="17">
        <f>E133*FWT!$K$169</f>
        <v>0.16916471317442749</v>
      </c>
      <c r="E133" s="17">
        <f>('12-100 Data'!D132*'12-100 Data'!$I$9)*(($D$3/'12-100 Data'!$C$2)^3)*(('12-100 Data'!$I$8/12.25)^5)*(FWT!$J$14/0.075)</f>
        <v>0.16916471317442749</v>
      </c>
      <c r="F133" s="13">
        <f t="shared" si="2"/>
        <v>50.794756403171704</v>
      </c>
      <c r="G133" s="70"/>
      <c r="H133" s="70"/>
    </row>
    <row r="134" spans="1:8" x14ac:dyDescent="0.2">
      <c r="A134" s="20">
        <v>129</v>
      </c>
      <c r="B134" s="71">
        <f>('12-100 Data'!B133*'12-100 Data'!$I$9)*($D$3/'12-100 Data'!$C$2)*(('12-100 Data'!$I$8/12.25)^3)*FWT!$K$169</f>
        <v>384</v>
      </c>
      <c r="C134" s="11">
        <f>'12-100 Data'!C133*(($D$3/'12-100 Data'!$C$2)^2)*(('12-100 Data'!$I$8/12.25)^2)*(FWT!$J$14/0.075)-(((((FWT!$B$12/FWT!$K$169)/((FWT!$C$14*FWT!$E$14)/144))/550)^2)*0.15)</f>
        <v>1.4340660897346851</v>
      </c>
      <c r="D134" s="17">
        <f>E134*FWT!$K$169</f>
        <v>0.16972648146598285</v>
      </c>
      <c r="E134" s="17">
        <f>('12-100 Data'!D133*'12-100 Data'!$I$9)*(($D$3/'12-100 Data'!$C$2)^3)*(('12-100 Data'!$I$8/12.25)^5)*(FWT!$J$14/0.075)</f>
        <v>0.16972648146598285</v>
      </c>
      <c r="F134" s="13">
        <f t="shared" si="2"/>
        <v>51.003892819734432</v>
      </c>
      <c r="G134" s="70"/>
      <c r="H134" s="70"/>
    </row>
    <row r="135" spans="1:8" x14ac:dyDescent="0.2">
      <c r="A135" s="20">
        <v>130</v>
      </c>
      <c r="B135" s="71">
        <f>('12-100 Data'!B134*'12-100 Data'!$I$9)*($D$3/'12-100 Data'!$C$2)*(('12-100 Data'!$I$8/12.25)^3)*FWT!$K$169</f>
        <v>387</v>
      </c>
      <c r="C135" s="11">
        <f>'12-100 Data'!C134*(($D$3/'12-100 Data'!$C$2)^2)*(('12-100 Data'!$I$8/12.25)^2)*(FWT!$J$14/0.075)-(((((FWT!$B$12/FWT!$K$169)/((FWT!$C$14*FWT!$E$14)/144))/550)^2)*0.15)</f>
        <v>1.4334747688582654</v>
      </c>
      <c r="D135" s="17">
        <f>E135*FWT!$K$169</f>
        <v>0.1702883436441478</v>
      </c>
      <c r="E135" s="17">
        <f>('12-100 Data'!D134*'12-100 Data'!$I$9)*(($D$3/'12-100 Data'!$C$2)^3)*(('12-100 Data'!$I$8/12.25)^5)*(FWT!$J$14/0.075)</f>
        <v>0.1702883436441478</v>
      </c>
      <c r="F135" s="13">
        <f t="shared" ref="F135:F198" si="3">0.0001572*C135*B135/D135*100</f>
        <v>51.211634667377304</v>
      </c>
      <c r="G135" s="70"/>
      <c r="H135" s="70"/>
    </row>
    <row r="136" spans="1:8" x14ac:dyDescent="0.2">
      <c r="A136" s="20">
        <v>131</v>
      </c>
      <c r="B136" s="71">
        <f>('12-100 Data'!B135*'12-100 Data'!$I$9)*($D$3/'12-100 Data'!$C$2)*(('12-100 Data'!$I$8/12.25)^3)*FWT!$K$169</f>
        <v>390</v>
      </c>
      <c r="C136" s="11">
        <f>'12-100 Data'!C135*(($D$3/'12-100 Data'!$C$2)^2)*(('12-100 Data'!$I$8/12.25)^2)*(FWT!$J$14/0.075)-(((((FWT!$B$12/FWT!$K$169)/((FWT!$C$14*FWT!$E$14)/144))/550)^2)*0.15)</f>
        <v>1.4328931825493767</v>
      </c>
      <c r="D136" s="17">
        <f>E136*FWT!$K$169</f>
        <v>0.17085032568618064</v>
      </c>
      <c r="E136" s="17">
        <f>('12-100 Data'!D135*'12-100 Data'!$I$9)*(($D$3/'12-100 Data'!$C$2)^3)*(('12-100 Data'!$I$8/12.25)^5)*(FWT!$J$14/0.075)</f>
        <v>0.17085032568618064</v>
      </c>
      <c r="F136" s="13">
        <f t="shared" si="3"/>
        <v>51.417996941426267</v>
      </c>
      <c r="G136" s="70"/>
      <c r="H136" s="70"/>
    </row>
    <row r="137" spans="1:8" x14ac:dyDescent="0.2">
      <c r="A137" s="20">
        <v>132</v>
      </c>
      <c r="B137" s="71">
        <f>('12-100 Data'!B136*'12-100 Data'!$I$9)*($D$3/'12-100 Data'!$C$2)*(('12-100 Data'!$I$8/12.25)^3)*FWT!$K$169</f>
        <v>393</v>
      </c>
      <c r="C137" s="11">
        <f>'12-100 Data'!C136*(($D$3/'12-100 Data'!$C$2)^2)*(('12-100 Data'!$I$8/12.25)^2)*(FWT!$J$14/0.075)-(((((FWT!$B$12/FWT!$K$169)/((FWT!$C$14*FWT!$E$14)/144))/550)^2)*0.15)</f>
        <v>1.4323213619129094</v>
      </c>
      <c r="D137" s="17">
        <f>E137*FWT!$K$169</f>
        <v>0.17141245254482249</v>
      </c>
      <c r="E137" s="17">
        <f>('12-100 Data'!D136*'12-100 Data'!$I$9)*(($D$3/'12-100 Data'!$C$2)^3)*(('12-100 Data'!$I$8/12.25)^5)*(FWT!$J$14/0.075)</f>
        <v>0.17141245254482249</v>
      </c>
      <c r="F137" s="13">
        <f t="shared" si="3"/>
        <v>51.622994418854177</v>
      </c>
      <c r="G137" s="70"/>
      <c r="H137" s="70"/>
    </row>
    <row r="138" spans="1:8" x14ac:dyDescent="0.2">
      <c r="A138" s="20">
        <v>133</v>
      </c>
      <c r="B138" s="71">
        <f>('12-100 Data'!B137*'12-100 Data'!$I$9)*($D$3/'12-100 Data'!$C$2)*(('12-100 Data'!$I$8/12.25)^3)*FWT!$K$169</f>
        <v>396</v>
      </c>
      <c r="C138" s="11">
        <f>'12-100 Data'!C137*(($D$3/'12-100 Data'!$C$2)^2)*(('12-100 Data'!$I$8/12.25)^2)*(FWT!$J$14/0.075)-(((((FWT!$B$12/FWT!$K$169)/((FWT!$C$14*FWT!$E$14)/144))/550)^2)*0.15)</f>
        <v>1.4317593311285621</v>
      </c>
      <c r="D138" s="17">
        <f>E138*FWT!$K$169</f>
        <v>0.17197474815508534</v>
      </c>
      <c r="E138" s="17">
        <f>('12-100 Data'!D137*'12-100 Data'!$I$9)*(($D$3/'12-100 Data'!$C$2)^3)*(('12-100 Data'!$I$8/12.25)^5)*(FWT!$J$14/0.075)</f>
        <v>0.17197474815508534</v>
      </c>
      <c r="F138" s="13">
        <f t="shared" si="3"/>
        <v>51.826641661120398</v>
      </c>
      <c r="G138" s="70"/>
      <c r="H138" s="70"/>
    </row>
    <row r="139" spans="1:8" x14ac:dyDescent="0.2">
      <c r="A139" s="20">
        <v>134</v>
      </c>
      <c r="B139" s="71">
        <f>('12-100 Data'!B138*'12-100 Data'!$I$9)*($D$3/'12-100 Data'!$C$2)*(('12-100 Data'!$I$8/12.25)^3)*FWT!$K$169</f>
        <v>399</v>
      </c>
      <c r="C139" s="11">
        <f>'12-100 Data'!C138*(($D$3/'12-100 Data'!$C$2)^2)*(('12-100 Data'!$I$8/12.25)^2)*(FWT!$J$14/0.075)-(((((FWT!$B$12/FWT!$K$169)/((FWT!$C$14*FWT!$E$14)/144))/550)^2)*0.15)</f>
        <v>1.4312071075306281</v>
      </c>
      <c r="D139" s="17">
        <f>E139*FWT!$K$169</f>
        <v>0.17253723544103944</v>
      </c>
      <c r="E139" s="17">
        <f>('12-100 Data'!D138*'12-100 Data'!$I$9)*(($D$3/'12-100 Data'!$C$2)^3)*(('12-100 Data'!$I$8/12.25)^5)*(FWT!$J$14/0.075)</f>
        <v>0.17253723544103944</v>
      </c>
      <c r="F139" s="13">
        <f t="shared" si="3"/>
        <v>52.028953016868428</v>
      </c>
      <c r="G139" s="70"/>
      <c r="H139" s="70"/>
    </row>
    <row r="140" spans="1:8" x14ac:dyDescent="0.2">
      <c r="A140" s="20">
        <v>135</v>
      </c>
      <c r="B140" s="71">
        <f>('12-100 Data'!B139*'12-100 Data'!$I$9)*($D$3/'12-100 Data'!$C$2)*(('12-100 Data'!$I$8/12.25)^3)*FWT!$K$169</f>
        <v>402</v>
      </c>
      <c r="C140" s="11">
        <f>'12-100 Data'!C139*(($D$3/'12-100 Data'!$C$2)^2)*(('12-100 Data'!$I$8/12.25)^2)*(FWT!$J$14/0.075)-(((((FWT!$B$12/FWT!$K$169)/((FWT!$C$14*FWT!$E$14)/144))/550)^2)*0.15)</f>
        <v>1.4306647016875025</v>
      </c>
      <c r="D140" s="17">
        <f>E140*FWT!$K$169</f>
        <v>0.17309993632260079</v>
      </c>
      <c r="E140" s="17">
        <f>('12-100 Data'!D139*'12-100 Data'!$I$9)*(($D$3/'12-100 Data'!$C$2)^3)*(('12-100 Data'!$I$8/12.25)^5)*(FWT!$J$14/0.075)</f>
        <v>0.17309993632260079</v>
      </c>
      <c r="F140" s="13">
        <f t="shared" si="3"/>
        <v>52.229942624488615</v>
      </c>
      <c r="G140" s="70"/>
      <c r="H140" s="70"/>
    </row>
    <row r="141" spans="1:8" x14ac:dyDescent="0.2">
      <c r="A141" s="20">
        <v>136</v>
      </c>
      <c r="B141" s="71">
        <f>('12-100 Data'!B140*'12-100 Data'!$I$9)*($D$3/'12-100 Data'!$C$2)*(('12-100 Data'!$I$8/12.25)^3)*FWT!$K$169</f>
        <v>405</v>
      </c>
      <c r="C141" s="11">
        <f>'12-100 Data'!C140*(($D$3/'12-100 Data'!$C$2)^2)*(('12-100 Data'!$I$8/12.25)^2)*(FWT!$J$14/0.075)-(((((FWT!$B$12/FWT!$K$169)/((FWT!$C$14*FWT!$E$14)/144))/550)^2)*0.15)</f>
        <v>1.4301321174809121</v>
      </c>
      <c r="D141" s="17">
        <f>E141*FWT!$K$169</f>
        <v>0.17366287172231837</v>
      </c>
      <c r="E141" s="17">
        <f>('12-100 Data'!D140*'12-100 Data'!$I$9)*(($D$3/'12-100 Data'!$C$2)^3)*(('12-100 Data'!$I$8/12.25)^5)*(FWT!$J$14/0.075)</f>
        <v>0.17366287172231837</v>
      </c>
      <c r="F141" s="13">
        <f t="shared" si="3"/>
        <v>52.429624414553722</v>
      </c>
      <c r="G141" s="70"/>
      <c r="H141" s="70"/>
    </row>
    <row r="142" spans="1:8" x14ac:dyDescent="0.2">
      <c r="A142" s="20">
        <v>137</v>
      </c>
      <c r="B142" s="71">
        <f>('12-100 Data'!B141*'12-100 Data'!$I$9)*($D$3/'12-100 Data'!$C$2)*(('12-100 Data'!$I$8/12.25)^3)*FWT!$K$169</f>
        <v>408</v>
      </c>
      <c r="C142" s="11">
        <f>'12-100 Data'!C141*(($D$3/'12-100 Data'!$C$2)^2)*(('12-100 Data'!$I$8/12.25)^2)*(FWT!$J$14/0.075)-(((((FWT!$B$12/FWT!$K$169)/((FWT!$C$14*FWT!$E$14)/144))/550)^2)*0.15)</f>
        <v>1.4296093521848656</v>
      </c>
      <c r="D142" s="17">
        <f>E142*FWT!$K$169</f>
        <v>0.17422606157216095</v>
      </c>
      <c r="E142" s="17">
        <f>('12-100 Data'!D141*'12-100 Data'!$I$9)*(($D$3/'12-100 Data'!$C$2)^3)*(('12-100 Data'!$I$8/12.25)^5)*(FWT!$J$14/0.075)</f>
        <v>0.17422606157216095</v>
      </c>
      <c r="F142" s="13">
        <f t="shared" si="3"/>
        <v>52.628012112134648</v>
      </c>
      <c r="G142" s="70"/>
      <c r="H142" s="70"/>
    </row>
    <row r="143" spans="1:8" x14ac:dyDescent="0.2">
      <c r="A143" s="20">
        <v>138</v>
      </c>
      <c r="B143" s="71">
        <f>('12-100 Data'!B142*'12-100 Data'!$I$9)*($D$3/'12-100 Data'!$C$2)*(('12-100 Data'!$I$8/12.25)^3)*FWT!$K$169</f>
        <v>411</v>
      </c>
      <c r="C143" s="11">
        <f>'12-100 Data'!C142*(($D$3/'12-100 Data'!$C$2)^2)*(('12-100 Data'!$I$8/12.25)^2)*(FWT!$J$14/0.075)-(((((FWT!$B$12/FWT!$K$169)/((FWT!$C$14*FWT!$E$14)/144))/550)^2)*0.15)</f>
        <v>1.4290963965443266</v>
      </c>
      <c r="D143" s="17">
        <f>E143*FWT!$K$169</f>
        <v>0.17478952482030424</v>
      </c>
      <c r="E143" s="17">
        <f>('12-100 Data'!D142*'12-100 Data'!$I$9)*(($D$3/'12-100 Data'!$C$2)^3)*(('12-100 Data'!$I$8/12.25)^5)*(FWT!$J$14/0.075)</f>
        <v>0.17478952482030424</v>
      </c>
      <c r="F143" s="13">
        <f t="shared" si="3"/>
        <v>52.825119239002575</v>
      </c>
      <c r="G143" s="70"/>
      <c r="H143" s="70"/>
    </row>
    <row r="144" spans="1:8" x14ac:dyDescent="0.2">
      <c r="A144" s="20">
        <v>139</v>
      </c>
      <c r="B144" s="71">
        <f>('12-100 Data'!B143*'12-100 Data'!$I$9)*($D$3/'12-100 Data'!$C$2)*(('12-100 Data'!$I$8/12.25)^3)*FWT!$K$169</f>
        <v>414</v>
      </c>
      <c r="C144" s="11">
        <f>'12-100 Data'!C143*(($D$3/'12-100 Data'!$C$2)^2)*(('12-100 Data'!$I$8/12.25)^2)*(FWT!$J$14/0.075)-(((((FWT!$B$12/FWT!$K$169)/((FWT!$C$14*FWT!$E$14)/144))/550)^2)*0.15)</f>
        <v>1.4285932348536075</v>
      </c>
      <c r="D144" s="17">
        <f>E144*FWT!$K$169</f>
        <v>0.17535327943791723</v>
      </c>
      <c r="E144" s="17">
        <f>('12-100 Data'!D143*'12-100 Data'!$I$9)*(($D$3/'12-100 Data'!$C$2)^3)*(('12-100 Data'!$I$8/12.25)^5)*(FWT!$J$14/0.075)</f>
        <v>0.17535327943791723</v>
      </c>
      <c r="F144" s="13">
        <f t="shared" si="3"/>
        <v>53.020959115724743</v>
      </c>
      <c r="G144" s="70"/>
      <c r="H144" s="70"/>
    </row>
    <row r="145" spans="1:8" x14ac:dyDescent="0.2">
      <c r="A145" s="20">
        <v>140</v>
      </c>
      <c r="B145" s="71">
        <f>('12-100 Data'!B144*'12-100 Data'!$I$9)*($D$3/'12-100 Data'!$C$2)*(('12-100 Data'!$I$8/12.25)^3)*FWT!$K$169</f>
        <v>417</v>
      </c>
      <c r="C145" s="11">
        <f>'12-100 Data'!C144*(($D$3/'12-100 Data'!$C$2)^2)*(('12-100 Data'!$I$8/12.25)^2)*(FWT!$J$14/0.075)-(((((FWT!$B$12/FWT!$K$169)/((FWT!$C$14*FWT!$E$14)/144))/550)^2)*0.15)</f>
        <v>1.4280998450344851</v>
      </c>
      <c r="D145" s="17">
        <f>E145*FWT!$K$169</f>
        <v>0.17591734242594873</v>
      </c>
      <c r="E145" s="17">
        <f>('12-100 Data'!D144*'12-100 Data'!$I$9)*(($D$3/'12-100 Data'!$C$2)^3)*(('12-100 Data'!$I$8/12.25)^5)*(FWT!$J$14/0.075)</f>
        <v>0.17591734242594873</v>
      </c>
      <c r="F145" s="13">
        <f t="shared" si="3"/>
        <v>53.21554486365968</v>
      </c>
      <c r="G145" s="70"/>
      <c r="H145" s="70"/>
    </row>
    <row r="146" spans="1:8" x14ac:dyDescent="0.2">
      <c r="A146" s="20">
        <v>141</v>
      </c>
      <c r="B146" s="71">
        <f>('12-100 Data'!B145*'12-100 Data'!$I$9)*($D$3/'12-100 Data'!$C$2)*(('12-100 Data'!$I$8/12.25)^3)*FWT!$K$169</f>
        <v>420</v>
      </c>
      <c r="C146" s="11">
        <f>'12-100 Data'!C145*(($D$3/'12-100 Data'!$C$2)^2)*(('12-100 Data'!$I$8/12.25)^2)*(FWT!$J$14/0.075)-(((((FWT!$B$12/FWT!$K$169)/((FWT!$C$14*FWT!$E$14)/144))/550)^2)*0.15)</f>
        <v>1.4276161987140394</v>
      </c>
      <c r="D146" s="17">
        <f>E146*FWT!$K$169</f>
        <v>0.17648172982191351</v>
      </c>
      <c r="E146" s="17">
        <f>('12-100 Data'!D145*'12-100 Data'!$I$9)*(($D$3/'12-100 Data'!$C$2)^3)*(('12-100 Data'!$I$8/12.25)^5)*(FWT!$J$14/0.075)</f>
        <v>0.17648172982191351</v>
      </c>
      <c r="F146" s="13">
        <f t="shared" si="3"/>
        <v>53.408889406858009</v>
      </c>
      <c r="G146" s="70"/>
      <c r="H146" s="70"/>
    </row>
    <row r="147" spans="1:8" x14ac:dyDescent="0.2">
      <c r="A147" s="20">
        <v>142</v>
      </c>
      <c r="B147" s="71">
        <f>('12-100 Data'!B146*'12-100 Data'!$I$9)*($D$3/'12-100 Data'!$C$2)*(('12-100 Data'!$I$8/12.25)^3)*FWT!$K$169</f>
        <v>423</v>
      </c>
      <c r="C147" s="11">
        <f>'12-100 Data'!C146*(($D$3/'12-100 Data'!$C$2)^2)*(('12-100 Data'!$I$8/12.25)^2)*(FWT!$J$14/0.075)-(((((FWT!$B$12/FWT!$K$169)/((FWT!$C$14*FWT!$E$14)/144))/550)^2)*0.15)</f>
        <v>1.4271422613022116</v>
      </c>
      <c r="D147" s="17">
        <f>E147*FWT!$K$169</f>
        <v>0.17704645670667857</v>
      </c>
      <c r="E147" s="17">
        <f>('12-100 Data'!D146*'12-100 Data'!$I$9)*(($D$3/'12-100 Data'!$C$2)^3)*(('12-100 Data'!$I$8/12.25)^5)*(FWT!$J$14/0.075)</f>
        <v>0.17704645670667857</v>
      </c>
      <c r="F147" s="13">
        <f t="shared" si="3"/>
        <v>53.601005473874338</v>
      </c>
      <c r="G147" s="70"/>
      <c r="H147" s="70"/>
    </row>
    <row r="148" spans="1:8" x14ac:dyDescent="0.2">
      <c r="A148" s="20">
        <v>143</v>
      </c>
      <c r="B148" s="71">
        <f>('12-100 Data'!B147*'12-100 Data'!$I$9)*($D$3/'12-100 Data'!$C$2)*(('12-100 Data'!$I$8/12.25)^3)*FWT!$K$169</f>
        <v>426</v>
      </c>
      <c r="C148" s="11">
        <f>'12-100 Data'!C147*(($D$3/'12-100 Data'!$C$2)^2)*(('12-100 Data'!$I$8/12.25)^2)*(FWT!$J$14/0.075)-(((((FWT!$B$12/FWT!$K$169)/((FWT!$C$14*FWT!$E$14)/144))/550)^2)*0.15)</f>
        <v>1.4266779920690846</v>
      </c>
      <c r="D148" s="17">
        <f>E148*FWT!$K$169</f>
        <v>0.17761153721124853</v>
      </c>
      <c r="E148" s="17">
        <f>('12-100 Data'!D147*'12-100 Data'!$I$9)*(($D$3/'12-100 Data'!$C$2)^3)*(('12-100 Data'!$I$8/12.25)^5)*(FWT!$J$14/0.075)</f>
        <v>0.17761153721124853</v>
      </c>
      <c r="F148" s="13">
        <f t="shared" si="3"/>
        <v>53.791905599496161</v>
      </c>
      <c r="G148" s="70"/>
      <c r="H148" s="70"/>
    </row>
    <row r="149" spans="1:8" x14ac:dyDescent="0.2">
      <c r="A149" s="20">
        <v>144</v>
      </c>
      <c r="B149" s="71">
        <f>('12-100 Data'!B148*'12-100 Data'!$I$9)*($D$3/'12-100 Data'!$C$2)*(('12-100 Data'!$I$8/12.25)^3)*FWT!$K$169</f>
        <v>429</v>
      </c>
      <c r="C149" s="11">
        <f>'12-100 Data'!C148*(($D$3/'12-100 Data'!$C$2)^2)*(('12-100 Data'!$I$8/12.25)^2)*(FWT!$J$14/0.075)-(((((FWT!$B$12/FWT!$K$169)/((FWT!$C$14*FWT!$E$14)/144))/550)^2)*0.15)</f>
        <v>1.4262233442218886</v>
      </c>
      <c r="D149" s="17">
        <f>E149*FWT!$K$169</f>
        <v>0.17817698452355188</v>
      </c>
      <c r="E149" s="17">
        <f>('12-100 Data'!D148*'12-100 Data'!$I$9)*(($D$3/'12-100 Data'!$C$2)^3)*(('12-100 Data'!$I$8/12.25)^5)*(FWT!$J$14/0.075)</f>
        <v>0.17817698452355188</v>
      </c>
      <c r="F149" s="13">
        <f t="shared" si="3"/>
        <v>53.981602126394399</v>
      </c>
      <c r="G149" s="70"/>
      <c r="H149" s="70"/>
    </row>
    <row r="150" spans="1:8" x14ac:dyDescent="0.2">
      <c r="A150" s="20">
        <v>145</v>
      </c>
      <c r="B150" s="71">
        <f>('12-100 Data'!B149*'12-100 Data'!$I$9)*($D$3/'12-100 Data'!$C$2)*(('12-100 Data'!$I$8/12.25)^3)*FWT!$K$169</f>
        <v>432</v>
      </c>
      <c r="C150" s="11">
        <f>'12-100 Data'!C149*(($D$3/'12-100 Data'!$C$2)^2)*(('12-100 Data'!$I$8/12.25)^2)*(FWT!$J$14/0.075)-(((((FWT!$B$12/FWT!$K$169)/((FWT!$C$14*FWT!$E$14)/144))/550)^2)*0.15)</f>
        <v>1.4257782649817212</v>
      </c>
      <c r="D150" s="17">
        <f>E150*FWT!$K$169</f>
        <v>0.17874281089522584</v>
      </c>
      <c r="E150" s="17">
        <f>('12-100 Data'!D149*'12-100 Data'!$I$9)*(($D$3/'12-100 Data'!$C$2)^3)*(('12-100 Data'!$I$8/12.25)^5)*(FWT!$J$14/0.075)</f>
        <v>0.17874281089522584</v>
      </c>
      <c r="F150" s="13">
        <f t="shared" si="3"/>
        <v>54.170107206701005</v>
      </c>
      <c r="G150" s="70"/>
      <c r="H150" s="70"/>
    </row>
    <row r="151" spans="1:8" x14ac:dyDescent="0.2">
      <c r="A151" s="20">
        <v>146</v>
      </c>
      <c r="B151" s="71">
        <f>('12-100 Data'!B150*'12-100 Data'!$I$9)*($D$3/'12-100 Data'!$C$2)*(('12-100 Data'!$I$8/12.25)^3)*FWT!$K$169</f>
        <v>435</v>
      </c>
      <c r="C151" s="11">
        <f>'12-100 Data'!C150*(($D$3/'12-100 Data'!$C$2)^2)*(('12-100 Data'!$I$8/12.25)^2)*(FWT!$J$14/0.075)-(((((FWT!$B$12/FWT!$K$169)/((FWT!$C$14*FWT!$E$14)/144))/550)^2)*0.15)</f>
        <v>1.4253426956599959</v>
      </c>
      <c r="D151" s="17">
        <f>E151*FWT!$K$169</f>
        <v>0.17930902764840195</v>
      </c>
      <c r="E151" s="17">
        <f>('12-100 Data'!D150*'12-100 Data'!$I$9)*(($D$3/'12-100 Data'!$C$2)^3)*(('12-100 Data'!$I$8/12.25)^5)*(FWT!$J$14/0.075)</f>
        <v>0.17930902764840195</v>
      </c>
      <c r="F151" s="13">
        <f t="shared" si="3"/>
        <v>54.357432803518137</v>
      </c>
      <c r="G151" s="70"/>
      <c r="H151" s="70"/>
    </row>
    <row r="152" spans="1:8" x14ac:dyDescent="0.2">
      <c r="A152" s="20">
        <v>147</v>
      </c>
      <c r="B152" s="71">
        <f>('12-100 Data'!B151*'12-100 Data'!$I$9)*($D$3/'12-100 Data'!$C$2)*(('12-100 Data'!$I$8/12.25)^3)*FWT!$K$169</f>
        <v>438</v>
      </c>
      <c r="C152" s="11">
        <f>'12-100 Data'!C151*(($D$3/'12-100 Data'!$C$2)^2)*(('12-100 Data'!$I$8/12.25)^2)*(FWT!$J$14/0.075)-(((((FWT!$B$12/FWT!$K$169)/((FWT!$C$14*FWT!$E$14)/144))/550)^2)*0.15)</f>
        <v>1.4249165717346099</v>
      </c>
      <c r="D152" s="17">
        <f>E152*FWT!$K$169</f>
        <v>0.17987564518249113</v>
      </c>
      <c r="E152" s="17">
        <f>('12-100 Data'!D151*'12-100 Data'!$I$9)*(($D$3/'12-100 Data'!$C$2)^3)*(('12-100 Data'!$I$8/12.25)^5)*(FWT!$J$14/0.075)</f>
        <v>0.17987564518249113</v>
      </c>
      <c r="F152" s="13">
        <f t="shared" si="3"/>
        <v>54.543590692363566</v>
      </c>
      <c r="G152" s="70"/>
      <c r="H152" s="70"/>
    </row>
    <row r="153" spans="1:8" x14ac:dyDescent="0.2">
      <c r="A153" s="20">
        <v>148</v>
      </c>
      <c r="B153" s="71">
        <f>('12-100 Data'!B152*'12-100 Data'!$I$9)*($D$3/'12-100 Data'!$C$2)*(('12-100 Data'!$I$8/12.25)^3)*FWT!$K$169</f>
        <v>441</v>
      </c>
      <c r="C153" s="11">
        <f>'12-100 Data'!C152*(($D$3/'12-100 Data'!$C$2)^2)*(('12-100 Data'!$I$8/12.25)^2)*(FWT!$J$14/0.075)-(((((FWT!$B$12/FWT!$K$169)/((FWT!$C$14*FWT!$E$14)/144))/550)^2)*0.15)</f>
        <v>1.4244998229258328</v>
      </c>
      <c r="D153" s="17">
        <f>E153*FWT!$K$169</f>
        <v>0.18044267298096836</v>
      </c>
      <c r="E153" s="17">
        <f>('12-100 Data'!D152*'12-100 Data'!$I$9)*(($D$3/'12-100 Data'!$C$2)^3)*(('12-100 Data'!$I$8/12.25)^5)*(FWT!$J$14/0.075)</f>
        <v>0.18044267298096836</v>
      </c>
      <c r="F153" s="13">
        <f t="shared" si="3"/>
        <v>54.728592462556627</v>
      </c>
      <c r="G153" s="70"/>
      <c r="H153" s="70"/>
    </row>
    <row r="154" spans="1:8" x14ac:dyDescent="0.2">
      <c r="A154" s="20">
        <v>149</v>
      </c>
      <c r="B154" s="71">
        <f>('12-100 Data'!B153*'12-100 Data'!$I$9)*($D$3/'12-100 Data'!$C$2)*(('12-100 Data'!$I$8/12.25)^3)*FWT!$K$169</f>
        <v>444</v>
      </c>
      <c r="C154" s="11">
        <f>'12-100 Data'!C153*(($D$3/'12-100 Data'!$C$2)^2)*(('12-100 Data'!$I$8/12.25)^2)*(FWT!$J$14/0.075)-(((((FWT!$B$12/FWT!$K$169)/((FWT!$C$14*FWT!$E$14)/144))/550)^2)*0.15)</f>
        <v>1.4240923732719155</v>
      </c>
      <c r="D154" s="17">
        <f>E154*FWT!$K$169</f>
        <v>0.18101011961815744</v>
      </c>
      <c r="E154" s="17">
        <f>('12-100 Data'!D153*'12-100 Data'!$I$9)*(($D$3/'12-100 Data'!$C$2)^3)*(('12-100 Data'!$I$8/12.25)^5)*(FWT!$J$14/0.075)</f>
        <v>0.18101011961815744</v>
      </c>
      <c r="F154" s="13">
        <f t="shared" si="3"/>
        <v>54.912449518548655</v>
      </c>
      <c r="G154" s="70"/>
      <c r="H154" s="70"/>
    </row>
    <row r="155" spans="1:8" x14ac:dyDescent="0.2">
      <c r="A155" s="20">
        <v>150</v>
      </c>
      <c r="B155" s="71">
        <f>('12-100 Data'!B154*'12-100 Data'!$I$9)*($D$3/'12-100 Data'!$C$2)*(('12-100 Data'!$I$8/12.25)^3)*FWT!$K$169</f>
        <v>447</v>
      </c>
      <c r="C155" s="11">
        <f>'12-100 Data'!C154*(($D$3/'12-100 Data'!$C$2)^2)*(('12-100 Data'!$I$8/12.25)^2)*(FWT!$J$14/0.075)-(((((FWT!$B$12/FWT!$K$169)/((FWT!$C$14*FWT!$E$14)/144))/550)^2)*0.15)</f>
        <v>1.4236941412044275</v>
      </c>
      <c r="D155" s="17">
        <f>E155*FWT!$K$169</f>
        <v>0.18157799276601563</v>
      </c>
      <c r="E155" s="17">
        <f>('12-100 Data'!D154*'12-100 Data'!$I$9)*(($D$3/'12-100 Data'!$C$2)^3)*(('12-100 Data'!$I$8/12.25)^5)*(FWT!$J$14/0.075)</f>
        <v>0.18157799276601563</v>
      </c>
      <c r="F155" s="13">
        <f t="shared" si="3"/>
        <v>55.09517308120224</v>
      </c>
      <c r="G155" s="70"/>
      <c r="H155" s="70"/>
    </row>
    <row r="156" spans="1:8" x14ac:dyDescent="0.2">
      <c r="A156" s="20">
        <v>151</v>
      </c>
      <c r="B156" s="71">
        <f>('12-100 Data'!B155*'12-100 Data'!$I$9)*($D$3/'12-100 Data'!$C$2)*(('12-100 Data'!$I$8/12.25)^3)*FWT!$K$169</f>
        <v>450</v>
      </c>
      <c r="C156" s="11">
        <f>'12-100 Data'!C155*(($D$3/'12-100 Data'!$C$2)^2)*(('12-100 Data'!$I$8/12.25)^2)*(FWT!$J$14/0.075)-(((((FWT!$B$12/FWT!$K$169)/((FWT!$C$14*FWT!$E$14)/144))/550)^2)*0.15)</f>
        <v>1.4233050396233073</v>
      </c>
      <c r="D156" s="17">
        <f>E156*FWT!$K$169</f>
        <v>0.18214629920091746</v>
      </c>
      <c r="E156" s="17">
        <f>('12-100 Data'!D155*'12-100 Data'!$I$9)*(($D$3/'12-100 Data'!$C$2)^3)*(('12-100 Data'!$I$8/12.25)^5)*(FWT!$J$14/0.075)</f>
        <v>0.18214629920091746</v>
      </c>
      <c r="F156" s="13">
        <f t="shared" si="3"/>
        <v>55.276774189022682</v>
      </c>
      <c r="G156" s="70"/>
      <c r="H156" s="70"/>
    </row>
    <row r="157" spans="1:8" x14ac:dyDescent="0.2">
      <c r="A157" s="20">
        <v>152</v>
      </c>
      <c r="B157" s="71">
        <f>('12-100 Data'!B156*'12-100 Data'!$I$9)*($D$3/'12-100 Data'!$C$2)*(('12-100 Data'!$I$8/12.25)^3)*FWT!$K$169</f>
        <v>453</v>
      </c>
      <c r="C157" s="11">
        <f>'12-100 Data'!C156*(($D$3/'12-100 Data'!$C$2)^2)*(('12-100 Data'!$I$8/12.25)^2)*(FWT!$J$14/0.075)-(((((FWT!$B$12/FWT!$K$169)/((FWT!$C$14*FWT!$E$14)/144))/550)^2)*0.15)</f>
        <v>1.4229249759716398</v>
      </c>
      <c r="D157" s="17">
        <f>E157*FWT!$K$169</f>
        <v>0.18271504481043949</v>
      </c>
      <c r="E157" s="17">
        <f>('12-100 Data'!D156*'12-100 Data'!$I$9)*(($D$3/'12-100 Data'!$C$2)^3)*(('12-100 Data'!$I$8/12.25)^5)*(FWT!$J$14/0.075)</f>
        <v>0.18271504481043949</v>
      </c>
      <c r="F157" s="13">
        <f t="shared" si="3"/>
        <v>55.45726369934512</v>
      </c>
      <c r="G157" s="70"/>
      <c r="H157" s="70"/>
    </row>
    <row r="158" spans="1:8" x14ac:dyDescent="0.2">
      <c r="A158" s="20">
        <v>153</v>
      </c>
      <c r="B158" s="71">
        <f>('12-100 Data'!B157*'12-100 Data'!$I$9)*($D$3/'12-100 Data'!$C$2)*(('12-100 Data'!$I$8/12.25)^3)*FWT!$K$169</f>
        <v>456</v>
      </c>
      <c r="C158" s="11">
        <f>'12-100 Data'!C157*(($D$3/'12-100 Data'!$C$2)^2)*(('12-100 Data'!$I$8/12.25)^2)*(FWT!$J$14/0.075)-(((((FWT!$B$12/FWT!$K$169)/((FWT!$C$14*FWT!$E$14)/144))/550)^2)*0.15)</f>
        <v>1.4225538523101537</v>
      </c>
      <c r="D158" s="17">
        <f>E158*FWT!$K$169</f>
        <v>0.18328423460014354</v>
      </c>
      <c r="E158" s="17">
        <f>('12-100 Data'!D157*'12-100 Data'!$I$9)*(($D$3/'12-100 Data'!$C$2)^3)*(('12-100 Data'!$I$8/12.25)^5)*(FWT!$J$14/0.075)</f>
        <v>0.18328423460014354</v>
      </c>
      <c r="F158" s="13">
        <f t="shared" si="3"/>
        <v>55.63665228948139</v>
      </c>
      <c r="G158" s="70"/>
      <c r="H158" s="70"/>
    </row>
    <row r="159" spans="1:8" x14ac:dyDescent="0.2">
      <c r="A159" s="20">
        <v>154</v>
      </c>
      <c r="B159" s="71">
        <f>('12-100 Data'!B158*'12-100 Data'!$I$9)*($D$3/'12-100 Data'!$C$2)*(('12-100 Data'!$I$8/12.25)^3)*FWT!$K$169</f>
        <v>459</v>
      </c>
      <c r="C159" s="11">
        <f>'12-100 Data'!C158*(($D$3/'12-100 Data'!$C$2)^2)*(('12-100 Data'!$I$8/12.25)^2)*(FWT!$J$14/0.075)-(((((FWT!$B$12/FWT!$K$169)/((FWT!$C$14*FWT!$E$14)/144))/550)^2)*0.15)</f>
        <v>1.4221915653914421</v>
      </c>
      <c r="D159" s="17">
        <f>E159*FWT!$K$169</f>
        <v>0.18385387270036072</v>
      </c>
      <c r="E159" s="17">
        <f>('12-100 Data'!D158*'12-100 Data'!$I$9)*(($D$3/'12-100 Data'!$C$2)^3)*(('12-100 Data'!$I$8/12.25)^5)*(FWT!$J$14/0.075)</f>
        <v>0.18385387270036072</v>
      </c>
      <c r="F159" s="13">
        <f t="shared" si="3"/>
        <v>55.814950457829049</v>
      </c>
      <c r="G159" s="70"/>
      <c r="H159" s="70"/>
    </row>
    <row r="160" spans="1:8" x14ac:dyDescent="0.2">
      <c r="A160" s="20">
        <v>155</v>
      </c>
      <c r="B160" s="71">
        <f>('12-100 Data'!B159*'12-100 Data'!$I$9)*($D$3/'12-100 Data'!$C$2)*(('12-100 Data'!$I$8/12.25)^3)*FWT!$K$169</f>
        <v>462</v>
      </c>
      <c r="C160" s="11">
        <f>'12-100 Data'!C159*(($D$3/'12-100 Data'!$C$2)^2)*(('12-100 Data'!$I$8/12.25)^2)*(FWT!$J$14/0.075)-(((((FWT!$B$12/FWT!$K$169)/((FWT!$C$14*FWT!$E$14)/144))/550)^2)*0.15)</f>
        <v>1.4218380067339011</v>
      </c>
      <c r="D160" s="17">
        <f>E160*FWT!$K$169</f>
        <v>0.18442396237297501</v>
      </c>
      <c r="E160" s="17">
        <f>('12-100 Data'!D159*'12-100 Data'!$I$9)*(($D$3/'12-100 Data'!$C$2)^3)*(('12-100 Data'!$I$8/12.25)^5)*(FWT!$J$14/0.075)</f>
        <v>0.18442396237297501</v>
      </c>
      <c r="F160" s="13">
        <f t="shared" si="3"/>
        <v>55.99216852494591</v>
      </c>
      <c r="G160" s="70"/>
      <c r="H160" s="70"/>
    </row>
    <row r="161" spans="1:8" x14ac:dyDescent="0.2">
      <c r="A161" s="20">
        <v>156</v>
      </c>
      <c r="B161" s="71">
        <f>('12-100 Data'!B160*'12-100 Data'!$I$9)*($D$3/'12-100 Data'!$C$2)*(('12-100 Data'!$I$8/12.25)^3)*FWT!$K$169</f>
        <v>465</v>
      </c>
      <c r="C161" s="11">
        <f>'12-100 Data'!C160*(($D$3/'12-100 Data'!$C$2)^2)*(('12-100 Data'!$I$8/12.25)^2)*(FWT!$J$14/0.075)-(((((FWT!$B$12/FWT!$K$169)/((FWT!$C$14*FWT!$E$14)/144))/550)^2)*0.15)</f>
        <v>1.421493062695395</v>
      </c>
      <c r="D161" s="17">
        <f>E161*FWT!$K$169</f>
        <v>0.18499450601820627</v>
      </c>
      <c r="E161" s="17">
        <f>('12-100 Data'!D160*'12-100 Data'!$I$9)*(($D$3/'12-100 Data'!$C$2)^3)*(('12-100 Data'!$I$8/12.25)^5)*(FWT!$J$14/0.075)</f>
        <v>0.18499450601820627</v>
      </c>
      <c r="F161" s="13">
        <f t="shared" si="3"/>
        <v>56.168316634593374</v>
      </c>
      <c r="G161" s="70"/>
      <c r="H161" s="70"/>
    </row>
    <row r="162" spans="1:8" x14ac:dyDescent="0.2">
      <c r="A162" s="20">
        <v>157</v>
      </c>
      <c r="B162" s="71">
        <f>('12-100 Data'!B161*'12-100 Data'!$I$9)*($D$3/'12-100 Data'!$C$2)*(('12-100 Data'!$I$8/12.25)^3)*FWT!$K$169</f>
        <v>468</v>
      </c>
      <c r="C162" s="11">
        <f>'12-100 Data'!C161*(($D$3/'12-100 Data'!$C$2)^2)*(('12-100 Data'!$I$8/12.25)^2)*(FWT!$J$14/0.075)-(((((FWT!$B$12/FWT!$K$169)/((FWT!$C$14*FWT!$E$14)/144))/550)^2)*0.15)</f>
        <v>1.4211566145466397</v>
      </c>
      <c r="D162" s="17">
        <f>E162*FWT!$K$169</f>
        <v>0.18556550518139356</v>
      </c>
      <c r="E162" s="17">
        <f>('12-100 Data'!D161*'12-100 Data'!$I$9)*(($D$3/'12-100 Data'!$C$2)^3)*(('12-100 Data'!$I$8/12.25)^5)*(FWT!$J$14/0.075)</f>
        <v>0.18556550518139356</v>
      </c>
      <c r="F162" s="13">
        <f t="shared" si="3"/>
        <v>56.343404754750701</v>
      </c>
      <c r="G162" s="70"/>
      <c r="H162" s="70"/>
    </row>
    <row r="163" spans="1:8" x14ac:dyDescent="0.2">
      <c r="A163" s="20">
        <v>158</v>
      </c>
      <c r="B163" s="71">
        <f>('12-100 Data'!B162*'12-100 Data'!$I$9)*($D$3/'12-100 Data'!$C$2)*(('12-100 Data'!$I$8/12.25)^3)*FWT!$K$169</f>
        <v>471</v>
      </c>
      <c r="C163" s="11">
        <f>'12-100 Data'!C162*(($D$3/'12-100 Data'!$C$2)^2)*(('12-100 Data'!$I$8/12.25)^2)*(FWT!$J$14/0.075)-(((((FWT!$B$12/FWT!$K$169)/((FWT!$C$14*FWT!$E$14)/144))/550)^2)*0.15)</f>
        <v>1.4208285385443078</v>
      </c>
      <c r="D163" s="17">
        <f>E163*FWT!$K$169</f>
        <v>0.18613696055977802</v>
      </c>
      <c r="E163" s="17">
        <f>('12-100 Data'!D162*'12-100 Data'!$I$9)*(($D$3/'12-100 Data'!$C$2)^3)*(('12-100 Data'!$I$8/12.25)^5)*(FWT!$J$14/0.075)</f>
        <v>0.18613696055977802</v>
      </c>
      <c r="F163" s="13">
        <f t="shared" si="3"/>
        <v>56.517442678603203</v>
      </c>
      <c r="G163" s="70"/>
      <c r="H163" s="70"/>
    </row>
    <row r="164" spans="1:8" x14ac:dyDescent="0.2">
      <c r="A164" s="20">
        <v>159</v>
      </c>
      <c r="B164" s="71">
        <f>('12-100 Data'!B163*'12-100 Data'!$I$9)*($D$3/'12-100 Data'!$C$2)*(('12-100 Data'!$I$8/12.25)^3)*FWT!$K$169</f>
        <v>474</v>
      </c>
      <c r="C164" s="11">
        <f>'12-100 Data'!C163*(($D$3/'12-100 Data'!$C$2)^2)*(('12-100 Data'!$I$8/12.25)^2)*(FWT!$J$14/0.075)-(((((FWT!$B$12/FWT!$K$169)/((FWT!$C$14*FWT!$E$14)/144))/550)^2)*0.15)</f>
        <v>1.4205087060038577</v>
      </c>
      <c r="D164" s="17">
        <f>E164*FWT!$K$169</f>
        <v>0.1867088720092854</v>
      </c>
      <c r="E164" s="17">
        <f>('12-100 Data'!D163*'12-100 Data'!$I$9)*(($D$3/'12-100 Data'!$C$2)^3)*(('12-100 Data'!$I$8/12.25)^5)*(FWT!$J$14/0.075)</f>
        <v>0.1867088720092854</v>
      </c>
      <c r="F164" s="13">
        <f t="shared" si="3"/>
        <v>56.690440025506831</v>
      </c>
      <c r="G164" s="70"/>
      <c r="H164" s="70"/>
    </row>
    <row r="165" spans="1:8" x14ac:dyDescent="0.2">
      <c r="A165" s="20">
        <v>160</v>
      </c>
      <c r="B165" s="71">
        <f>('12-100 Data'!B164*'12-100 Data'!$I$9)*($D$3/'12-100 Data'!$C$2)*(('12-100 Data'!$I$8/12.25)^3)*FWT!$K$169</f>
        <v>477</v>
      </c>
      <c r="C165" s="11">
        <f>'12-100 Data'!C164*(($D$3/'12-100 Data'!$C$2)^2)*(('12-100 Data'!$I$8/12.25)^2)*(FWT!$J$14/0.075)-(((((FWT!$B$12/FWT!$K$169)/((FWT!$C$14*FWT!$E$14)/144))/550)^2)*0.15)</f>
        <v>1.4201969833720824</v>
      </c>
      <c r="D165" s="17">
        <f>E165*FWT!$K$169</f>
        <v>0.18728123855130893</v>
      </c>
      <c r="E165" s="17">
        <f>('12-100 Data'!D164*'12-100 Data'!$I$9)*(($D$3/'12-100 Data'!$C$2)^3)*(('12-100 Data'!$I$8/12.25)^5)*(FWT!$J$14/0.075)</f>
        <v>0.18728123855130893</v>
      </c>
      <c r="F165" s="13">
        <f t="shared" si="3"/>
        <v>56.862406241931218</v>
      </c>
      <c r="G165" s="70"/>
      <c r="H165" s="70"/>
    </row>
    <row r="166" spans="1:8" x14ac:dyDescent="0.2">
      <c r="A166" s="20">
        <v>161</v>
      </c>
      <c r="B166" s="71">
        <f>('12-100 Data'!B165*'12-100 Data'!$I$9)*($D$3/'12-100 Data'!$C$2)*(('12-100 Data'!$I$8/12.25)^3)*FWT!$K$169</f>
        <v>480</v>
      </c>
      <c r="C166" s="11">
        <f>'12-100 Data'!C165*(($D$3/'12-100 Data'!$C$2)^2)*(('12-100 Data'!$I$8/12.25)^2)*(FWT!$J$14/0.075)-(((((FWT!$B$12/FWT!$K$169)/((FWT!$C$14*FWT!$E$14)/144))/550)^2)*0.15)</f>
        <v>1.4198932322993822</v>
      </c>
      <c r="D166" s="17">
        <f>E166*FWT!$K$169</f>
        <v>0.18785405837949137</v>
      </c>
      <c r="E166" s="17">
        <f>('12-100 Data'!D165*'12-100 Data'!$I$9)*(($D$3/'12-100 Data'!$C$2)^3)*(('12-100 Data'!$I$8/12.25)^5)*(FWT!$J$14/0.075)</f>
        <v>0.18785405837949137</v>
      </c>
      <c r="F166" s="13">
        <f t="shared" si="3"/>
        <v>57.033350602383869</v>
      </c>
      <c r="G166" s="70"/>
      <c r="H166" s="70"/>
    </row>
    <row r="167" spans="1:8" x14ac:dyDescent="0.2">
      <c r="A167" s="20">
        <v>162</v>
      </c>
      <c r="B167" s="71">
        <f>('12-100 Data'!B166*'12-100 Data'!$I$9)*($D$3/'12-100 Data'!$C$2)*(('12-100 Data'!$I$8/12.25)^3)*FWT!$K$169</f>
        <v>483</v>
      </c>
      <c r="C167" s="11">
        <f>'12-100 Data'!C166*(($D$3/'12-100 Data'!$C$2)^2)*(('12-100 Data'!$I$8/12.25)^2)*(FWT!$J$14/0.075)-(((((FWT!$B$12/FWT!$K$169)/((FWT!$C$14*FWT!$E$14)/144))/550)^2)*0.15)</f>
        <v>1.419597309711754</v>
      </c>
      <c r="D167" s="17">
        <f>E167*FWT!$K$169</f>
        <v>0.18842732886650712</v>
      </c>
      <c r="E167" s="17">
        <f>('12-100 Data'!D166*'12-100 Data'!$I$9)*(($D$3/'12-100 Data'!$C$2)^3)*(('12-100 Data'!$I$8/12.25)^5)*(FWT!$J$14/0.075)</f>
        <v>0.18842732886650712</v>
      </c>
      <c r="F167" s="13">
        <f t="shared" si="3"/>
        <v>57.203282210316999</v>
      </c>
      <c r="G167" s="70"/>
      <c r="H167" s="70"/>
    </row>
    <row r="168" spans="1:8" x14ac:dyDescent="0.2">
      <c r="A168" s="20">
        <v>163</v>
      </c>
      <c r="B168" s="71">
        <f>('12-100 Data'!B167*'12-100 Data'!$I$9)*($D$3/'12-100 Data'!$C$2)*(('12-100 Data'!$I$8/12.25)^3)*FWT!$K$169</f>
        <v>486</v>
      </c>
      <c r="C168" s="11">
        <f>'12-100 Data'!C167*(($D$3/'12-100 Data'!$C$2)^2)*(('12-100 Data'!$I$8/12.25)^2)*(FWT!$J$14/0.075)-(((((FWT!$B$12/FWT!$K$169)/((FWT!$C$14*FWT!$E$14)/144))/550)^2)*0.15)</f>
        <v>1.4193090678825091</v>
      </c>
      <c r="D168" s="17">
        <f>E168*FWT!$K$169</f>
        <v>0.18900104657084446</v>
      </c>
      <c r="E168" s="17">
        <f>('12-100 Data'!D167*'12-100 Data'!$I$9)*(($D$3/'12-100 Data'!$C$2)^3)*(('12-100 Data'!$I$8/12.25)^5)*(FWT!$J$14/0.075)</f>
        <v>0.18900104657084446</v>
      </c>
      <c r="F168" s="13">
        <f t="shared" si="3"/>
        <v>57.372209999019418</v>
      </c>
      <c r="G168" s="70"/>
      <c r="H168" s="70"/>
    </row>
    <row r="169" spans="1:8" x14ac:dyDescent="0.2">
      <c r="A169" s="20">
        <v>164</v>
      </c>
      <c r="B169" s="71">
        <f>('12-100 Data'!B168*'12-100 Data'!$I$9)*($D$3/'12-100 Data'!$C$2)*(('12-100 Data'!$I$8/12.25)^3)*FWT!$K$169</f>
        <v>489</v>
      </c>
      <c r="C169" s="11">
        <f>'12-100 Data'!C168*(($D$3/'12-100 Data'!$C$2)^2)*(('12-100 Data'!$I$8/12.25)^2)*(FWT!$J$14/0.075)-(((((FWT!$B$12/FWT!$K$169)/((FWT!$C$14*FWT!$E$14)/144))/550)^2)*0.15)</f>
        <v>1.419028354503707</v>
      </c>
      <c r="D169" s="17">
        <f>E169*FWT!$K$169</f>
        <v>0.18957520724358692</v>
      </c>
      <c r="E169" s="17">
        <f>('12-100 Data'!D168*'12-100 Data'!$I$9)*(($D$3/'12-100 Data'!$C$2)^3)*(('12-100 Data'!$I$8/12.25)^5)*(FWT!$J$14/0.075)</f>
        <v>0.18957520724358692</v>
      </c>
      <c r="F169" s="13">
        <f t="shared" si="3"/>
        <v>57.540142732495234</v>
      </c>
      <c r="G169" s="70"/>
      <c r="H169" s="70"/>
    </row>
    <row r="170" spans="1:8" x14ac:dyDescent="0.2">
      <c r="A170" s="20">
        <v>165</v>
      </c>
      <c r="B170" s="71">
        <f>('12-100 Data'!B169*'12-100 Data'!$I$9)*($D$3/'12-100 Data'!$C$2)*(('12-100 Data'!$I$8/12.25)^3)*FWT!$K$169</f>
        <v>492</v>
      </c>
      <c r="C170" s="11">
        <f>'12-100 Data'!C169*(($D$3/'12-100 Data'!$C$2)^2)*(('12-100 Data'!$I$8/12.25)^2)*(FWT!$J$14/0.075)-(((((FWT!$B$12/FWT!$K$169)/((FWT!$C$14*FWT!$E$14)/144))/550)^2)*0.15)</f>
        <v>1.4187550127573159</v>
      </c>
      <c r="D170" s="17">
        <f>E170*FWT!$K$169</f>
        <v>0.190149805835195</v>
      </c>
      <c r="E170" s="17">
        <f>('12-100 Data'!D169*'12-100 Data'!$I$9)*(($D$3/'12-100 Data'!$C$2)^3)*(('12-100 Data'!$I$8/12.25)^5)*(FWT!$J$14/0.075)</f>
        <v>0.190149805835195</v>
      </c>
      <c r="F170" s="13">
        <f t="shared" si="3"/>
        <v>57.707089006330939</v>
      </c>
      <c r="G170" s="70"/>
      <c r="H170" s="70"/>
    </row>
    <row r="171" spans="1:8" x14ac:dyDescent="0.2">
      <c r="A171" s="20">
        <v>166</v>
      </c>
      <c r="B171" s="71">
        <f>('12-100 Data'!B170*'12-100 Data'!$I$9)*($D$3/'12-100 Data'!$C$2)*(('12-100 Data'!$I$8/12.25)^3)*FWT!$K$169</f>
        <v>495</v>
      </c>
      <c r="C171" s="11">
        <f>'12-100 Data'!C170*(($D$3/'12-100 Data'!$C$2)^2)*(('12-100 Data'!$I$8/12.25)^2)*(FWT!$J$14/0.075)-(((((FWT!$B$12/FWT!$K$169)/((FWT!$C$14*FWT!$E$14)/144))/550)^2)*0.15)</f>
        <v>1.418488881386089</v>
      </c>
      <c r="D171" s="17">
        <f>E171*FWT!$K$169</f>
        <v>0.19072483650228755</v>
      </c>
      <c r="E171" s="17">
        <f>('12-100 Data'!D170*'12-100 Data'!$I$9)*(($D$3/'12-100 Data'!$C$2)^3)*(('12-100 Data'!$I$8/12.25)^5)*(FWT!$J$14/0.075)</f>
        <v>0.19072483650228755</v>
      </c>
      <c r="F171" s="13">
        <f t="shared" si="3"/>
        <v>57.873057248552549</v>
      </c>
      <c r="G171" s="70"/>
      <c r="H171" s="70"/>
    </row>
    <row r="172" spans="1:8" x14ac:dyDescent="0.2">
      <c r="A172" s="20">
        <v>167</v>
      </c>
      <c r="B172" s="71">
        <f>('12-100 Data'!B171*'12-100 Data'!$I$9)*($D$3/'12-100 Data'!$C$2)*(('12-100 Data'!$I$8/12.25)^3)*FWT!$K$169</f>
        <v>498</v>
      </c>
      <c r="C172" s="11">
        <f>'12-100 Data'!C171*(($D$3/'12-100 Data'!$C$2)^2)*(('12-100 Data'!$I$8/12.25)^2)*(FWT!$J$14/0.075)-(((((FWT!$B$12/FWT!$K$169)/((FWT!$C$14*FWT!$E$14)/144))/550)^2)*0.15)</f>
        <v>1.418229794764168</v>
      </c>
      <c r="D172" s="17">
        <f>E172*FWT!$K$169</f>
        <v>0.19130029261442291</v>
      </c>
      <c r="E172" s="17">
        <f>('12-100 Data'!D171*'12-100 Data'!$I$9)*(($D$3/'12-100 Data'!$C$2)^3)*(('12-100 Data'!$I$8/12.25)^5)*(FWT!$J$14/0.075)</f>
        <v>0.19130029261442291</v>
      </c>
      <c r="F172" s="13">
        <f t="shared" si="3"/>
        <v>58.03805572047461</v>
      </c>
      <c r="G172" s="70"/>
      <c r="H172" s="70"/>
    </row>
    <row r="173" spans="1:8" x14ac:dyDescent="0.2">
      <c r="A173" s="20">
        <v>168</v>
      </c>
      <c r="B173" s="71">
        <f>('12-100 Data'!B172*'12-100 Data'!$I$9)*($D$3/'12-100 Data'!$C$2)*(('12-100 Data'!$I$8/12.25)^3)*FWT!$K$169</f>
        <v>501</v>
      </c>
      <c r="C173" s="11">
        <f>'12-100 Data'!C172*(($D$3/'12-100 Data'!$C$2)^2)*(('12-100 Data'!$I$8/12.25)^2)*(FWT!$J$14/0.075)-(((((FWT!$B$12/FWT!$K$169)/((FWT!$C$14*FWT!$E$14)/144))/550)^2)*0.15)</f>
        <v>1.4179775829674051</v>
      </c>
      <c r="D173" s="17">
        <f>E173*FWT!$K$169</f>
        <v>0.19187616676087973</v>
      </c>
      <c r="E173" s="17">
        <f>('12-100 Data'!D172*'12-100 Data'!$I$9)*(($D$3/'12-100 Data'!$C$2)^3)*(('12-100 Data'!$I$8/12.25)^5)*(FWT!$J$14/0.075)</f>
        <v>0.19187616676087973</v>
      </c>
      <c r="F173" s="13">
        <f t="shared" si="3"/>
        <v>58.202092517542056</v>
      </c>
      <c r="G173" s="70"/>
      <c r="H173" s="70"/>
    </row>
    <row r="174" spans="1:8" x14ac:dyDescent="0.2">
      <c r="A174" s="20">
        <v>169</v>
      </c>
      <c r="B174" s="71">
        <f>('12-100 Data'!B173*'12-100 Data'!$I$9)*($D$3/'12-100 Data'!$C$2)*(('12-100 Data'!$I$8/12.25)^3)*FWT!$K$169</f>
        <v>504</v>
      </c>
      <c r="C174" s="11">
        <f>'12-100 Data'!C173*(($D$3/'12-100 Data'!$C$2)^2)*(('12-100 Data'!$I$8/12.25)^2)*(FWT!$J$14/0.075)-(((((FWT!$B$12/FWT!$K$169)/((FWT!$C$14*FWT!$E$14)/144))/550)^2)*0.15)</f>
        <v>1.417732071843407</v>
      </c>
      <c r="D174" s="17">
        <f>E174*FWT!$K$169</f>
        <v>0.19245245075743789</v>
      </c>
      <c r="E174" s="17">
        <f>('12-100 Data'!D173*'12-100 Data'!$I$9)*(($D$3/'12-100 Data'!$C$2)^3)*(('12-100 Data'!$I$8/12.25)^5)*(FWT!$J$14/0.075)</f>
        <v>0.19245245075743789</v>
      </c>
      <c r="F174" s="13">
        <f t="shared" si="3"/>
        <v>58.365175570166542</v>
      </c>
      <c r="G174" s="70"/>
      <c r="H174" s="70"/>
    </row>
    <row r="175" spans="1:8" x14ac:dyDescent="0.2">
      <c r="A175" s="20">
        <v>170</v>
      </c>
      <c r="B175" s="71">
        <f>('12-100 Data'!B174*'12-100 Data'!$I$9)*($D$3/'12-100 Data'!$C$2)*(('12-100 Data'!$I$8/12.25)^3)*FWT!$K$169</f>
        <v>507</v>
      </c>
      <c r="C175" s="11">
        <f>'12-100 Data'!C174*(($D$3/'12-100 Data'!$C$2)^2)*(('12-100 Data'!$I$8/12.25)^2)*(FWT!$J$14/0.075)-(((((FWT!$B$12/FWT!$K$169)/((FWT!$C$14*FWT!$E$14)/144))/550)^2)*0.15)</f>
        <v>1.4174930830813024</v>
      </c>
      <c r="D175" s="17">
        <f>E175*FWT!$K$169</f>
        <v>0.19302913565315907</v>
      </c>
      <c r="E175" s="17">
        <f>('12-100 Data'!D174*'12-100 Data'!$I$9)*(($D$3/'12-100 Data'!$C$2)^3)*(('12-100 Data'!$I$8/12.25)^5)*(FWT!$J$14/0.075)</f>
        <v>0.19302913565315907</v>
      </c>
      <c r="F175" s="13">
        <f t="shared" si="3"/>
        <v>58.527312644558336</v>
      </c>
      <c r="G175" s="70"/>
      <c r="H175" s="70"/>
    </row>
    <row r="176" spans="1:8" x14ac:dyDescent="0.2">
      <c r="A176" s="20">
        <v>171</v>
      </c>
      <c r="B176" s="71">
        <f>('12-100 Data'!B175*'12-100 Data'!$I$9)*($D$3/'12-100 Data'!$C$2)*(('12-100 Data'!$I$8/12.25)^3)*FWT!$K$169</f>
        <v>510</v>
      </c>
      <c r="C176" s="11">
        <f>'12-100 Data'!C175*(($D$3/'12-100 Data'!$C$2)^2)*(('12-100 Data'!$I$8/12.25)^2)*(FWT!$J$14/0.075)-(((((FWT!$B$12/FWT!$K$169)/((FWT!$C$14*FWT!$E$14)/144))/550)^2)*0.15)</f>
        <v>1.4172604342812283</v>
      </c>
      <c r="D176" s="17">
        <f>E176*FWT!$K$169</f>
        <v>0.19360621173716702</v>
      </c>
      <c r="E176" s="17">
        <f>('12-100 Data'!D175*'12-100 Data'!$I$9)*(($D$3/'12-100 Data'!$C$2)^3)*(('12-100 Data'!$I$8/12.25)^5)*(FWT!$J$14/0.075)</f>
        <v>0.19360621173716702</v>
      </c>
      <c r="F176" s="13">
        <f t="shared" si="3"/>
        <v>58.688511343555142</v>
      </c>
      <c r="G176" s="70"/>
      <c r="H176" s="70"/>
    </row>
    <row r="177" spans="1:8" x14ac:dyDescent="0.2">
      <c r="A177" s="20">
        <v>172</v>
      </c>
      <c r="B177" s="71">
        <f>('12-100 Data'!B176*'12-100 Data'!$I$9)*($D$3/'12-100 Data'!$C$2)*(('12-100 Data'!$I$8/12.25)^3)*FWT!$K$169</f>
        <v>513</v>
      </c>
      <c r="C177" s="11">
        <f>'12-100 Data'!C176*(($D$3/'12-100 Data'!$C$2)^2)*(('12-100 Data'!$I$8/12.25)^2)*(FWT!$J$14/0.075)-(((((FWT!$B$12/FWT!$K$169)/((FWT!$C$14*FWT!$E$14)/144))/550)^2)*0.15)</f>
        <v>1.4170339390235416</v>
      </c>
      <c r="D177" s="17">
        <f>E177*FWT!$K$169</f>
        <v>0.19418366854542787</v>
      </c>
      <c r="E177" s="17">
        <f>('12-100 Data'!D176*'12-100 Data'!$I$9)*(($D$3/'12-100 Data'!$C$2)^3)*(('12-100 Data'!$I$8/12.25)^5)*(FWT!$J$14/0.075)</f>
        <v>0.19418366854542787</v>
      </c>
      <c r="F177" s="13">
        <f t="shared" si="3"/>
        <v>58.848779107448543</v>
      </c>
      <c r="G177" s="70"/>
      <c r="H177" s="70"/>
    </row>
    <row r="178" spans="1:8" x14ac:dyDescent="0.2">
      <c r="A178" s="20">
        <v>173</v>
      </c>
      <c r="B178" s="71">
        <f>('12-100 Data'!B177*'12-100 Data'!$I$9)*($D$3/'12-100 Data'!$C$2)*(('12-100 Data'!$I$8/12.25)^3)*FWT!$K$169</f>
        <v>516</v>
      </c>
      <c r="C178" s="11">
        <f>'12-100 Data'!C177*(($D$3/'12-100 Data'!$C$2)^2)*(('12-100 Data'!$I$8/12.25)^2)*(FWT!$J$14/0.075)-(((((FWT!$B$12/FWT!$K$169)/((FWT!$C$14*FWT!$E$14)/144))/550)^2)*0.15)</f>
        <v>1.4168134069377474</v>
      </c>
      <c r="D178" s="17">
        <f>E178*FWT!$K$169</f>
        <v>0.19476149486752989</v>
      </c>
      <c r="E178" s="17">
        <f>('12-100 Data'!D177*'12-100 Data'!$I$9)*(($D$3/'12-100 Data'!$C$2)^3)*(('12-100 Data'!$I$8/12.25)^5)*(FWT!$J$14/0.075)</f>
        <v>0.19476149486752989</v>
      </c>
      <c r="F178" s="13">
        <f t="shared" si="3"/>
        <v>59.008123214809416</v>
      </c>
      <c r="G178" s="70"/>
      <c r="H178" s="70"/>
    </row>
    <row r="179" spans="1:8" x14ac:dyDescent="0.2">
      <c r="A179" s="20">
        <v>174</v>
      </c>
      <c r="B179" s="71">
        <f>('12-100 Data'!B178*'12-100 Data'!$I$9)*($D$3/'12-100 Data'!$C$2)*(('12-100 Data'!$I$8/12.25)^3)*FWT!$K$169</f>
        <v>519</v>
      </c>
      <c r="C179" s="11">
        <f>'12-100 Data'!C178*(($D$3/'12-100 Data'!$C$2)^2)*(('12-100 Data'!$I$8/12.25)^2)*(FWT!$J$14/0.075)-(((((FWT!$B$12/FWT!$K$169)/((FWT!$C$14*FWT!$E$14)/144))/550)^2)*0.15)</f>
        <v>1.4165986437711546</v>
      </c>
      <c r="D179" s="17">
        <f>E179*FWT!$K$169</f>
        <v>0.19533967875346353</v>
      </c>
      <c r="E179" s="17">
        <f>('12-100 Data'!D178*'12-100 Data'!$I$9)*(($D$3/'12-100 Data'!$C$2)^3)*(('12-100 Data'!$I$8/12.25)^5)*(FWT!$J$14/0.075)</f>
        <v>0.19533967875346353</v>
      </c>
      <c r="F179" s="13">
        <f t="shared" si="3"/>
        <v>59.166550783312978</v>
      </c>
      <c r="G179" s="70"/>
      <c r="H179" s="70"/>
    </row>
    <row r="180" spans="1:8" x14ac:dyDescent="0.2">
      <c r="A180" s="20">
        <v>175</v>
      </c>
      <c r="B180" s="71">
        <f>('12-100 Data'!B179*'12-100 Data'!$I$9)*($D$3/'12-100 Data'!$C$2)*(('12-100 Data'!$I$8/12.25)^3)*FWT!$K$169</f>
        <v>522</v>
      </c>
      <c r="C180" s="11">
        <f>'12-100 Data'!C179*(($D$3/'12-100 Data'!$C$2)^2)*(('12-100 Data'!$I$8/12.25)^2)*(FWT!$J$14/0.075)-(((((FWT!$B$12/FWT!$K$169)/((FWT!$C$14*FWT!$E$14)/144))/550)^2)*0.15)</f>
        <v>1.4163894514572499</v>
      </c>
      <c r="D180" s="17">
        <f>E180*FWT!$K$169</f>
        <v>0.19591820752040087</v>
      </c>
      <c r="E180" s="17">
        <f>('12-100 Data'!D179*'12-100 Data'!$I$9)*(($D$3/'12-100 Data'!$C$2)^3)*(('12-100 Data'!$I$8/12.25)^5)*(FWT!$J$14/0.075)</f>
        <v>0.19591820752040087</v>
      </c>
      <c r="F180" s="13">
        <f t="shared" si="3"/>
        <v>59.324068770564352</v>
      </c>
      <c r="G180" s="70"/>
      <c r="H180" s="70"/>
    </row>
    <row r="181" spans="1:8" x14ac:dyDescent="0.2">
      <c r="A181" s="20">
        <v>176</v>
      </c>
      <c r="B181" s="71">
        <f>('12-100 Data'!B180*'12-100 Data'!$I$9)*($D$3/'12-100 Data'!$C$2)*(('12-100 Data'!$I$8/12.25)^3)*FWT!$K$169</f>
        <v>525</v>
      </c>
      <c r="C181" s="11">
        <f>'12-100 Data'!C180*(($D$3/'12-100 Data'!$C$2)^2)*(('12-100 Data'!$I$8/12.25)^2)*(FWT!$J$14/0.075)-(((((FWT!$B$12/FWT!$K$169)/((FWT!$C$14*FWT!$E$14)/144))/550)^2)*0.15)</f>
        <v>1.416185628183793</v>
      </c>
      <c r="D181" s="17">
        <f>E181*FWT!$K$169</f>
        <v>0.19649706775947506</v>
      </c>
      <c r="E181" s="17">
        <f>('12-100 Data'!D180*'12-100 Data'!$I$9)*(($D$3/'12-100 Data'!$C$2)^3)*(('12-100 Data'!$I$8/12.25)^5)*(FWT!$J$14/0.075)</f>
        <v>0.19649706775947506</v>
      </c>
      <c r="F181" s="13">
        <f t="shared" si="3"/>
        <v>59.480683974925427</v>
      </c>
      <c r="G181" s="70"/>
      <c r="H181" s="70"/>
    </row>
    <row r="182" spans="1:8" x14ac:dyDescent="0.2">
      <c r="A182" s="20">
        <v>177</v>
      </c>
      <c r="B182" s="71">
        <f>('12-100 Data'!B181*'12-100 Data'!$I$9)*($D$3/'12-100 Data'!$C$2)*(('12-100 Data'!$I$8/12.25)^3)*FWT!$K$169</f>
        <v>528</v>
      </c>
      <c r="C182" s="11">
        <f>'12-100 Data'!C181*(($D$3/'12-100 Data'!$C$2)^2)*(('12-100 Data'!$I$8/12.25)^2)*(FWT!$J$14/0.075)-(((((FWT!$B$12/FWT!$K$169)/((FWT!$C$14*FWT!$E$14)/144))/550)^2)*0.15)</f>
        <v>1.4159869684606339</v>
      </c>
      <c r="D182" s="17">
        <f>E182*FWT!$K$169</f>
        <v>0.19707624534255946</v>
      </c>
      <c r="E182" s="17">
        <f>('12-100 Data'!D181*'12-100 Data'!$I$9)*(($D$3/'12-100 Data'!$C$2)^3)*(('12-100 Data'!$I$8/12.25)^5)*(FWT!$J$14/0.075)</f>
        <v>0.19707624534255946</v>
      </c>
      <c r="F182" s="13">
        <f t="shared" si="3"/>
        <v>59.63640303634363</v>
      </c>
      <c r="G182" s="70"/>
      <c r="H182" s="70"/>
    </row>
    <row r="183" spans="1:8" x14ac:dyDescent="0.2">
      <c r="A183" s="20">
        <v>178</v>
      </c>
      <c r="B183" s="71">
        <f>('12-100 Data'!B182*'12-100 Data'!$I$9)*($D$3/'12-100 Data'!$C$2)*(('12-100 Data'!$I$8/12.25)^3)*FWT!$K$169</f>
        <v>531</v>
      </c>
      <c r="C183" s="11">
        <f>'12-100 Data'!C182*(($D$3/'12-100 Data'!$C$2)^2)*(('12-100 Data'!$I$8/12.25)^2)*(FWT!$J$14/0.075)-(((((FWT!$B$12/FWT!$K$169)/((FWT!$C$14*FWT!$E$14)/144))/550)^2)*0.15)</f>
        <v>1.4157932631872563</v>
      </c>
      <c r="D183" s="17">
        <f>E183*FWT!$K$169</f>
        <v>0.19765572542904689</v>
      </c>
      <c r="E183" s="17">
        <f>('12-100 Data'!D182*'12-100 Data'!$I$9)*(($D$3/'12-100 Data'!$C$2)^3)*(('12-100 Data'!$I$8/12.25)^5)*(FWT!$J$14/0.075)</f>
        <v>0.19765572542904689</v>
      </c>
      <c r="F183" s="13">
        <f t="shared" si="3"/>
        <v>59.791232437183417</v>
      </c>
      <c r="G183" s="70"/>
      <c r="H183" s="70"/>
    </row>
    <row r="184" spans="1:8" x14ac:dyDescent="0.2">
      <c r="A184" s="20">
        <v>179</v>
      </c>
      <c r="B184" s="71">
        <f>('12-100 Data'!B183*'12-100 Data'!$I$9)*($D$3/'12-100 Data'!$C$2)*(('12-100 Data'!$I$8/12.25)^3)*FWT!$K$169</f>
        <v>534</v>
      </c>
      <c r="C184" s="11">
        <f>'12-100 Data'!C183*(($D$3/'12-100 Data'!$C$2)^2)*(('12-100 Data'!$I$8/12.25)^2)*(FWT!$J$14/0.075)-(((((FWT!$B$12/FWT!$K$169)/((FWT!$C$14*FWT!$E$14)/144))/550)^2)*0.15)</f>
        <v>1.4156042997200342</v>
      </c>
      <c r="D184" s="17">
        <f>E184*FWT!$K$169</f>
        <v>0.19823549247262795</v>
      </c>
      <c r="E184" s="17">
        <f>('12-100 Data'!D183*'12-100 Data'!$I$9)*(($D$3/'12-100 Data'!$C$2)^3)*(('12-100 Data'!$I$8/12.25)^5)*(FWT!$J$14/0.075)</f>
        <v>0.19823549247262795</v>
      </c>
      <c r="F184" s="13">
        <f t="shared" si="3"/>
        <v>59.945178503060724</v>
      </c>
      <c r="G184" s="70"/>
      <c r="H184" s="70"/>
    </row>
    <row r="185" spans="1:8" x14ac:dyDescent="0.2">
      <c r="A185" s="20">
        <v>180</v>
      </c>
      <c r="B185" s="71">
        <f>('12-100 Data'!B184*'12-100 Data'!$I$9)*($D$3/'12-100 Data'!$C$2)*(('12-100 Data'!$I$8/12.25)^3)*FWT!$K$169</f>
        <v>537</v>
      </c>
      <c r="C185" s="11">
        <f>'12-100 Data'!C184*(($D$3/'12-100 Data'!$C$2)^2)*(('12-100 Data'!$I$8/12.25)^2)*(FWT!$J$14/0.075)-(((((FWT!$B$12/FWT!$K$169)/((FWT!$C$14*FWT!$E$14)/144))/550)^2)*0.15)</f>
        <v>1.4154198619392175</v>
      </c>
      <c r="D185" s="17">
        <f>E185*FWT!$K$169</f>
        <v>0.19881553022807016</v>
      </c>
      <c r="E185" s="17">
        <f>('12-100 Data'!D184*'12-100 Data'!$I$9)*(($D$3/'12-100 Data'!$C$2)^3)*(('12-100 Data'!$I$8/12.25)^5)*(FWT!$J$14/0.075)</f>
        <v>0.19881553022807016</v>
      </c>
      <c r="F185" s="13">
        <f t="shared" si="3"/>
        <v>60.098247403680979</v>
      </c>
      <c r="G185" s="70"/>
      <c r="H185" s="70"/>
    </row>
    <row r="186" spans="1:8" x14ac:dyDescent="0.2">
      <c r="A186" s="20">
        <v>181</v>
      </c>
      <c r="B186" s="71">
        <f>('12-100 Data'!B185*'12-100 Data'!$I$9)*($D$3/'12-100 Data'!$C$2)*(('12-100 Data'!$I$8/12.25)^3)*FWT!$K$169</f>
        <v>540</v>
      </c>
      <c r="C186" s="11">
        <f>'12-100 Data'!C185*(($D$3/'12-100 Data'!$C$2)^2)*(('12-100 Data'!$I$8/12.25)^2)*(FWT!$J$14/0.075)-(((((FWT!$B$12/FWT!$K$169)/((FWT!$C$14*FWT!$E$14)/144))/550)^2)*0.15)</f>
        <v>1.415239730315637</v>
      </c>
      <c r="D186" s="17">
        <f>E186*FWT!$K$169</f>
        <v>0.19939582175799611</v>
      </c>
      <c r="E186" s="17">
        <f>('12-100 Data'!D185*'12-100 Data'!$I$9)*(($D$3/'12-100 Data'!$C$2)^3)*(('12-100 Data'!$I$8/12.25)^5)*(FWT!$J$14/0.075)</f>
        <v>0.19939582175799611</v>
      </c>
      <c r="F186" s="13">
        <f t="shared" si="3"/>
        <v>60.250445153681412</v>
      </c>
      <c r="G186" s="70"/>
      <c r="H186" s="70"/>
    </row>
    <row r="187" spans="1:8" x14ac:dyDescent="0.2">
      <c r="A187" s="20">
        <v>182</v>
      </c>
      <c r="B187" s="71">
        <f>('12-100 Data'!B186*'12-100 Data'!$I$9)*($D$3/'12-100 Data'!$C$2)*(('12-100 Data'!$I$8/12.25)^3)*FWT!$K$169</f>
        <v>543</v>
      </c>
      <c r="C187" s="11">
        <f>'12-100 Data'!C186*(($D$3/'12-100 Data'!$C$2)^2)*(('12-100 Data'!$I$8/12.25)^2)*(FWT!$J$14/0.075)-(((((FWT!$B$12/FWT!$K$169)/((FWT!$C$14*FWT!$E$14)/144))/550)^2)*0.15)</f>
        <v>1.4150636819771285</v>
      </c>
      <c r="D187" s="17">
        <f>E187*FWT!$K$169</f>
        <v>0.1999763494396618</v>
      </c>
      <c r="E187" s="17">
        <f>('12-100 Data'!D186*'12-100 Data'!$I$9)*(($D$3/'12-100 Data'!$C$2)^3)*(('12-100 Data'!$I$8/12.25)^5)*(FWT!$J$14/0.075)</f>
        <v>0.1999763494396618</v>
      </c>
      <c r="F187" s="13">
        <f t="shared" si="3"/>
        <v>60.401777613477357</v>
      </c>
      <c r="G187" s="70"/>
      <c r="H187" s="70"/>
    </row>
    <row r="188" spans="1:8" x14ac:dyDescent="0.2">
      <c r="A188" s="20">
        <v>183</v>
      </c>
      <c r="B188" s="71">
        <f>('12-100 Data'!B187*'12-100 Data'!$I$9)*($D$3/'12-100 Data'!$C$2)*(('12-100 Data'!$I$8/12.25)^3)*FWT!$K$169</f>
        <v>546</v>
      </c>
      <c r="C188" s="11">
        <f>'12-100 Data'!C187*(($D$3/'12-100 Data'!$C$2)^2)*(('12-100 Data'!$I$8/12.25)^2)*(FWT!$J$14/0.075)-(((((FWT!$B$12/FWT!$K$169)/((FWT!$C$14*FWT!$E$14)/144))/550)^2)*0.15)</f>
        <v>1.4148914907746826</v>
      </c>
      <c r="D188" s="17">
        <f>E188*FWT!$K$169</f>
        <v>0.20055709497173441</v>
      </c>
      <c r="E188" s="17">
        <f>('12-100 Data'!D187*'12-100 Data'!$I$9)*(($D$3/'12-100 Data'!$C$2)^3)*(('12-100 Data'!$I$8/12.25)^5)*(FWT!$J$14/0.075)</f>
        <v>0.20055709497173441</v>
      </c>
      <c r="F188" s="13">
        <f t="shared" si="3"/>
        <v>60.552250490113749</v>
      </c>
      <c r="G188" s="70"/>
      <c r="H188" s="70"/>
    </row>
    <row r="189" spans="1:8" x14ac:dyDescent="0.2">
      <c r="A189" s="20">
        <v>184</v>
      </c>
      <c r="B189" s="71">
        <f>('12-100 Data'!B188*'12-100 Data'!$I$9)*($D$3/'12-100 Data'!$C$2)*(('12-100 Data'!$I$8/12.25)^3)*FWT!$K$169</f>
        <v>549</v>
      </c>
      <c r="C189" s="11">
        <f>'12-100 Data'!C188*(($D$3/'12-100 Data'!$C$2)^2)*(('12-100 Data'!$I$8/12.25)^2)*(FWT!$J$14/0.075)-(((((FWT!$B$12/FWT!$K$169)/((FWT!$C$14*FWT!$E$14)/144))/550)^2)*0.15)</f>
        <v>1.4147229273483142</v>
      </c>
      <c r="D189" s="17">
        <f>E189*FWT!$K$169</f>
        <v>0.20113803938107047</v>
      </c>
      <c r="E189" s="17">
        <f>('12-100 Data'!D188*'12-100 Data'!$I$9)*(($D$3/'12-100 Data'!$C$2)^3)*(('12-100 Data'!$I$8/12.25)^5)*(FWT!$J$14/0.075)</f>
        <v>0.20113803938107047</v>
      </c>
      <c r="F189" s="13">
        <f t="shared" si="3"/>
        <v>60.70186933812117</v>
      </c>
      <c r="G189" s="70"/>
      <c r="H189" s="70"/>
    </row>
    <row r="190" spans="1:8" x14ac:dyDescent="0.2">
      <c r="A190" s="20">
        <v>185</v>
      </c>
      <c r="B190" s="71">
        <f>('12-100 Data'!B189*'12-100 Data'!$I$9)*($D$3/'12-100 Data'!$C$2)*(('12-100 Data'!$I$8/12.25)^3)*FWT!$K$169</f>
        <v>552</v>
      </c>
      <c r="C190" s="11">
        <f>'12-100 Data'!C189*(($D$3/'12-100 Data'!$C$2)^2)*(('12-100 Data'!$I$8/12.25)^2)*(FWT!$J$14/0.075)-(((((FWT!$B$12/FWT!$K$169)/((FWT!$C$14*FWT!$E$14)/144))/550)^2)*0.15)</f>
        <v>1.414557759192653</v>
      </c>
      <c r="D190" s="17">
        <f>E190*FWT!$K$169</f>
        <v>0.20171916302949347</v>
      </c>
      <c r="E190" s="17">
        <f>('12-100 Data'!D189*'12-100 Data'!$I$9)*(($D$3/'12-100 Data'!$C$2)^3)*(('12-100 Data'!$I$8/12.25)^5)*(FWT!$J$14/0.075)</f>
        <v>0.20171916302949347</v>
      </c>
      <c r="F190" s="13">
        <f t="shared" si="3"/>
        <v>60.850639560377303</v>
      </c>
      <c r="G190" s="70"/>
      <c r="H190" s="70"/>
    </row>
    <row r="191" spans="1:8" x14ac:dyDescent="0.2">
      <c r="A191" s="20">
        <v>186</v>
      </c>
      <c r="B191" s="71">
        <f>('12-100 Data'!B190*'12-100 Data'!$I$9)*($D$3/'12-100 Data'!$C$2)*(('12-100 Data'!$I$8/12.25)^3)*FWT!$K$169</f>
        <v>555</v>
      </c>
      <c r="C191" s="11">
        <f>'12-100 Data'!C190*(($D$3/'12-100 Data'!$C$2)^2)*(('12-100 Data'!$I$8/12.25)^2)*(FWT!$J$14/0.075)-(((((FWT!$B$12/FWT!$K$169)/((FWT!$C$14*FWT!$E$14)/144))/550)^2)*0.15)</f>
        <v>1.4143957507222567</v>
      </c>
      <c r="D191" s="17">
        <f>E191*FWT!$K$169</f>
        <v>0.20230044562057092</v>
      </c>
      <c r="E191" s="17">
        <f>('12-100 Data'!D190*'12-100 Data'!$I$9)*(($D$3/'12-100 Data'!$C$2)^3)*(('12-100 Data'!$I$8/12.25)^5)*(FWT!$J$14/0.075)</f>
        <v>0.20230044562057092</v>
      </c>
      <c r="F191" s="13">
        <f t="shared" si="3"/>
        <v>60.998566408973851</v>
      </c>
      <c r="G191" s="70"/>
      <c r="H191" s="70"/>
    </row>
    <row r="192" spans="1:8" x14ac:dyDescent="0.2">
      <c r="A192" s="20">
        <v>187</v>
      </c>
      <c r="B192" s="71">
        <f>('12-100 Data'!B191*'12-100 Data'!$I$9)*($D$3/'12-100 Data'!$C$2)*(('12-100 Data'!$I$8/12.25)^3)*FWT!$K$169</f>
        <v>558</v>
      </c>
      <c r="C192" s="11">
        <f>'12-100 Data'!C191*(($D$3/'12-100 Data'!$C$2)^2)*(('12-100 Data'!$I$8/12.25)^2)*(FWT!$J$14/0.075)-(((((FWT!$B$12/FWT!$K$169)/((FWT!$C$14*FWT!$E$14)/144))/550)^2)*0.15)</f>
        <v>1.4142366633366472</v>
      </c>
      <c r="D192" s="17">
        <f>E192*FWT!$K$169</f>
        <v>0.20288186620639223</v>
      </c>
      <c r="E192" s="17">
        <f>('12-100 Data'!D191*'12-100 Data'!$I$9)*(($D$3/'12-100 Data'!$C$2)^3)*(('12-100 Data'!$I$8/12.25)^5)*(FWT!$J$14/0.075)</f>
        <v>0.20288186620639223</v>
      </c>
      <c r="F192" s="13">
        <f t="shared" si="3"/>
        <v>61.145654986088701</v>
      </c>
      <c r="G192" s="70"/>
      <c r="H192" s="70"/>
    </row>
    <row r="193" spans="1:8" x14ac:dyDescent="0.2">
      <c r="A193" s="20">
        <v>188</v>
      </c>
      <c r="B193" s="71">
        <f>('12-100 Data'!B192*'12-100 Data'!$I$9)*($D$3/'12-100 Data'!$C$2)*(('12-100 Data'!$I$8/12.25)^3)*FWT!$K$169</f>
        <v>561</v>
      </c>
      <c r="C193" s="11">
        <f>'12-100 Data'!C192*(($D$3/'12-100 Data'!$C$2)^2)*(('12-100 Data'!$I$8/12.25)^2)*(FWT!$J$14/0.075)-(((((FWT!$B$12/FWT!$K$169)/((FWT!$C$14*FWT!$E$14)/144))/550)^2)*0.15)</f>
        <v>1.414080255485064</v>
      </c>
      <c r="D193" s="17">
        <f>E193*FWT!$K$169</f>
        <v>0.20346340319434511</v>
      </c>
      <c r="E193" s="17">
        <f>('12-100 Data'!D192*'12-100 Data'!$I$9)*(($D$3/'12-100 Data'!$C$2)^3)*(('12-100 Data'!$I$8/12.25)^5)*(FWT!$J$14/0.075)</f>
        <v>0.20346340319434511</v>
      </c>
      <c r="F193" s="13">
        <f t="shared" si="3"/>
        <v>61.291910244863821</v>
      </c>
      <c r="G193" s="70"/>
      <c r="H193" s="70"/>
    </row>
    <row r="194" spans="1:8" x14ac:dyDescent="0.2">
      <c r="A194" s="20">
        <v>189</v>
      </c>
      <c r="B194" s="71">
        <f>('12-100 Data'!B193*'12-100 Data'!$I$9)*($D$3/'12-100 Data'!$C$2)*(('12-100 Data'!$I$8/12.25)^3)*FWT!$K$169</f>
        <v>564</v>
      </c>
      <c r="C194" s="11">
        <f>'12-100 Data'!C193*(($D$3/'12-100 Data'!$C$2)^2)*(('12-100 Data'!$I$8/12.25)^2)*(FWT!$J$14/0.075)-(((((FWT!$B$12/FWT!$K$169)/((FWT!$C$14*FWT!$E$14)/144))/550)^2)*0.15)</f>
        <v>1.4139262827309458</v>
      </c>
      <c r="D194" s="17">
        <f>E194*FWT!$K$169</f>
        <v>0.20404503435389282</v>
      </c>
      <c r="E194" s="17">
        <f>('12-100 Data'!D193*'12-100 Data'!$I$9)*(($D$3/'12-100 Data'!$C$2)^3)*(('12-100 Data'!$I$8/12.25)^5)*(FWT!$J$14/0.075)</f>
        <v>0.20404503435389282</v>
      </c>
      <c r="F194" s="13">
        <f t="shared" si="3"/>
        <v>61.437336990288884</v>
      </c>
      <c r="G194" s="70"/>
      <c r="H194" s="70"/>
    </row>
    <row r="195" spans="1:8" x14ac:dyDescent="0.2">
      <c r="A195" s="20">
        <v>190</v>
      </c>
      <c r="B195" s="71">
        <f>('12-100 Data'!B194*'12-100 Data'!$I$9)*($D$3/'12-100 Data'!$C$2)*(('12-100 Data'!$I$8/12.25)^3)*FWT!$K$169</f>
        <v>567</v>
      </c>
      <c r="C195" s="11">
        <f>'12-100 Data'!C194*(($D$3/'12-100 Data'!$C$2)^2)*(('12-100 Data'!$I$8/12.25)^2)*(FWT!$J$14/0.075)-(((((FWT!$B$12/FWT!$K$169)/((FWT!$C$14*FWT!$E$14)/144))/550)^2)*0.15)</f>
        <v>1.4137744978161269</v>
      </c>
      <c r="D195" s="17">
        <f>E195*FWT!$K$169</f>
        <v>0.20462673682335084</v>
      </c>
      <c r="E195" s="17">
        <f>('12-100 Data'!D194*'12-100 Data'!$I$9)*(($D$3/'12-100 Data'!$C$2)^3)*(('12-100 Data'!$I$8/12.25)^5)*(FWT!$J$14/0.075)</f>
        <v>0.20462673682335084</v>
      </c>
      <c r="F195" s="13">
        <f t="shared" si="3"/>
        <v>61.581939880090118</v>
      </c>
      <c r="G195" s="70"/>
      <c r="H195" s="70"/>
    </row>
    <row r="196" spans="1:8" x14ac:dyDescent="0.2">
      <c r="A196" s="20">
        <v>191</v>
      </c>
      <c r="B196" s="71">
        <f>('12-100 Data'!B195*'12-100 Data'!$I$9)*($D$3/'12-100 Data'!$C$2)*(('12-100 Data'!$I$8/12.25)^3)*FWT!$K$169</f>
        <v>570</v>
      </c>
      <c r="C196" s="11">
        <f>'12-100 Data'!C195*(($D$3/'12-100 Data'!$C$2)^2)*(('12-100 Data'!$I$8/12.25)^2)*(FWT!$J$14/0.075)-(((((FWT!$B$12/FWT!$K$169)/((FWT!$C$14*FWT!$E$14)/144))/550)^2)*0.15)</f>
        <v>1.4136246507247607</v>
      </c>
      <c r="D196" s="17">
        <f>E196*FWT!$K$169</f>
        <v>0.20520848711666329</v>
      </c>
      <c r="E196" s="17">
        <f>('12-100 Data'!D195*'12-100 Data'!$I$9)*(($D$3/'12-100 Data'!$C$2)^3)*(('12-100 Data'!$I$8/12.25)^5)*(FWT!$J$14/0.075)</f>
        <v>0.20520848711666329</v>
      </c>
      <c r="F196" s="13">
        <f t="shared" si="3"/>
        <v>61.725723425625276</v>
      </c>
      <c r="G196" s="70"/>
      <c r="H196" s="70"/>
    </row>
    <row r="197" spans="1:8" x14ac:dyDescent="0.2">
      <c r="A197" s="20">
        <v>192</v>
      </c>
      <c r="B197" s="71">
        <f>('12-100 Data'!B196*'12-100 Data'!$I$9)*($D$3/'12-100 Data'!$C$2)*(('12-100 Data'!$I$8/12.25)^3)*FWT!$K$169</f>
        <v>573</v>
      </c>
      <c r="C197" s="11">
        <f>'12-100 Data'!C196*(($D$3/'12-100 Data'!$C$2)^2)*(('12-100 Data'!$I$8/12.25)^2)*(FWT!$J$14/0.075)-(((((FWT!$B$12/FWT!$K$169)/((FWT!$C$14*FWT!$E$14)/144))/550)^2)*0.15)</f>
        <v>1.4134764887469631</v>
      </c>
      <c r="D197" s="17">
        <f>E197*FWT!$K$169</f>
        <v>0.20579026113017887</v>
      </c>
      <c r="E197" s="17">
        <f>('12-100 Data'!D196*'12-100 Data'!$I$9)*(($D$3/'12-100 Data'!$C$2)^3)*(('12-100 Data'!$I$8/12.25)^5)*(FWT!$J$14/0.075)</f>
        <v>0.20579026113017887</v>
      </c>
      <c r="F197" s="13">
        <f t="shared" si="3"/>
        <v>61.868691992783852</v>
      </c>
      <c r="G197" s="70"/>
      <c r="H197" s="70"/>
    </row>
    <row r="198" spans="1:8" x14ac:dyDescent="0.2">
      <c r="A198" s="20">
        <v>193</v>
      </c>
      <c r="B198" s="71">
        <f>('12-100 Data'!B197*'12-100 Data'!$I$9)*($D$3/'12-100 Data'!$C$2)*(('12-100 Data'!$I$8/12.25)^3)*FWT!$K$169</f>
        <v>576</v>
      </c>
      <c r="C198" s="11">
        <f>'12-100 Data'!C197*(($D$3/'12-100 Data'!$C$2)^2)*(('12-100 Data'!$I$8/12.25)^2)*(FWT!$J$14/0.075)-(((((FWT!$B$12/FWT!$K$169)/((FWT!$C$14*FWT!$E$14)/144))/550)^2)*0.15)</f>
        <v>1.4133297565421741</v>
      </c>
      <c r="D198" s="17">
        <f>E198*FWT!$K$169</f>
        <v>0.20637203414942765</v>
      </c>
      <c r="E198" s="17">
        <f>('12-100 Data'!D197*'12-100 Data'!$I$9)*(($D$3/'12-100 Data'!$C$2)^3)*(('12-100 Data'!$I$8/12.25)^5)*(FWT!$J$14/0.075)</f>
        <v>0.20637203414942765</v>
      </c>
      <c r="F198" s="13">
        <f t="shared" si="3"/>
        <v>62.010849802892487</v>
      </c>
      <c r="G198" s="70"/>
      <c r="H198" s="70"/>
    </row>
    <row r="199" spans="1:8" x14ac:dyDescent="0.2">
      <c r="A199" s="20">
        <v>194</v>
      </c>
      <c r="B199" s="71">
        <f>('12-100 Data'!B198*'12-100 Data'!$I$9)*($D$3/'12-100 Data'!$C$2)*(('12-100 Data'!$I$8/12.25)^3)*FWT!$K$169</f>
        <v>579</v>
      </c>
      <c r="C199" s="11">
        <f>'12-100 Data'!C198*(($D$3/'12-100 Data'!$C$2)^2)*(('12-100 Data'!$I$8/12.25)^2)*(FWT!$J$14/0.075)-(((((FWT!$B$12/FWT!$K$169)/((FWT!$C$14*FWT!$E$14)/144))/550)^2)*0.15)</f>
        <v>1.4131841962022489</v>
      </c>
      <c r="D199" s="17">
        <f>E199*FWT!$K$169</f>
        <v>0.20695378085589608</v>
      </c>
      <c r="E199" s="17">
        <f>('12-100 Data'!D198*'12-100 Data'!$I$9)*(($D$3/'12-100 Data'!$C$2)^3)*(('12-100 Data'!$I$8/12.25)^5)*(FWT!$J$14/0.075)</f>
        <v>0.20695378085589608</v>
      </c>
      <c r="F199" s="13">
        <f t="shared" ref="F199:F262" si="4">0.0001572*C199*B199/D199*100</f>
        <v>62.152200933626332</v>
      </c>
      <c r="G199" s="70"/>
      <c r="H199" s="70"/>
    </row>
    <row r="200" spans="1:8" x14ac:dyDescent="0.2">
      <c r="A200" s="20">
        <v>195</v>
      </c>
      <c r="B200" s="71">
        <f>('12-100 Data'!B199*'12-100 Data'!$I$9)*($D$3/'12-100 Data'!$C$2)*(('12-100 Data'!$I$8/12.25)^3)*FWT!$K$169</f>
        <v>582</v>
      </c>
      <c r="C200" s="11">
        <f>'12-100 Data'!C199*(($D$3/'12-100 Data'!$C$2)^2)*(('12-100 Data'!$I$8/12.25)^2)*(FWT!$J$14/0.075)-(((((FWT!$B$12/FWT!$K$169)/((FWT!$C$14*FWT!$E$14)/144))/550)^2)*0.15)</f>
        <v>1.4130395473142618</v>
      </c>
      <c r="D200" s="17">
        <f>E200*FWT!$K$169</f>
        <v>0.20753547533380362</v>
      </c>
      <c r="E200" s="17">
        <f>('12-100 Data'!D199*'12-100 Data'!$I$9)*(($D$3/'12-100 Data'!$C$2)^3)*(('12-100 Data'!$I$8/12.25)^5)*(FWT!$J$14/0.075)</f>
        <v>0.20753547533380362</v>
      </c>
      <c r="F200" s="13">
        <f t="shared" si="4"/>
        <v>62.292749319924837</v>
      </c>
      <c r="G200" s="70"/>
      <c r="H200" s="70"/>
    </row>
    <row r="201" spans="1:8" x14ac:dyDescent="0.2">
      <c r="A201" s="20">
        <v>196</v>
      </c>
      <c r="B201" s="71">
        <f>('12-100 Data'!B200*'12-100 Data'!$I$9)*($D$3/'12-100 Data'!$C$2)*(('12-100 Data'!$I$8/12.25)^3)*FWT!$K$169</f>
        <v>585</v>
      </c>
      <c r="C201" s="11">
        <f>'12-100 Data'!C200*(($D$3/'12-100 Data'!$C$2)^2)*(('12-100 Data'!$I$8/12.25)^2)*(FWT!$J$14/0.075)-(((((FWT!$B$12/FWT!$K$169)/((FWT!$C$14*FWT!$E$14)/144))/550)^2)*0.15)</f>
        <v>1.4128955470230384</v>
      </c>
      <c r="D201" s="17">
        <f>E201*FWT!$K$169</f>
        <v>0.20811709107687745</v>
      </c>
      <c r="E201" s="17">
        <f>('12-100 Data'!D200*'12-100 Data'!$I$9)*(($D$3/'12-100 Data'!$C$2)^3)*(('12-100 Data'!$I$8/12.25)^5)*(FWT!$J$14/0.075)</f>
        <v>0.20811709107687745</v>
      </c>
      <c r="F201" s="13">
        <f t="shared" si="4"/>
        <v>62.432498754912992</v>
      </c>
      <c r="G201" s="70"/>
      <c r="H201" s="70"/>
    </row>
    <row r="202" spans="1:8" x14ac:dyDescent="0.2">
      <c r="A202" s="20">
        <v>197</v>
      </c>
      <c r="B202" s="71">
        <f>('12-100 Data'!B201*'12-100 Data'!$I$9)*($D$3/'12-100 Data'!$C$2)*(('12-100 Data'!$I$8/12.25)^3)*FWT!$K$169</f>
        <v>588</v>
      </c>
      <c r="C202" s="11">
        <f>'12-100 Data'!C201*(($D$3/'12-100 Data'!$C$2)^2)*(('12-100 Data'!$I$8/12.25)^2)*(FWT!$J$14/0.075)-(((((FWT!$B$12/FWT!$K$169)/((FWT!$C$14*FWT!$E$14)/144))/550)^2)*0.15)</f>
        <v>1.4127519300934062</v>
      </c>
      <c r="D202" s="17">
        <f>E202*FWT!$K$169</f>
        <v>0.20869860099512808</v>
      </c>
      <c r="E202" s="17">
        <f>('12-100 Data'!D201*'12-100 Data'!$I$9)*(($D$3/'12-100 Data'!$C$2)^3)*(('12-100 Data'!$I$8/12.25)^5)*(FWT!$J$14/0.075)</f>
        <v>0.20869860099512808</v>
      </c>
      <c r="F202" s="13">
        <f t="shared" si="4"/>
        <v>62.571452890827153</v>
      </c>
      <c r="G202" s="70"/>
      <c r="H202" s="70"/>
    </row>
    <row r="203" spans="1:8" x14ac:dyDescent="0.2">
      <c r="A203" s="20">
        <v>198</v>
      </c>
      <c r="B203" s="71">
        <f>('12-100 Data'!B202*'12-100 Data'!$I$9)*($D$3/'12-100 Data'!$C$2)*(('12-100 Data'!$I$8/12.25)^3)*FWT!$K$169</f>
        <v>591</v>
      </c>
      <c r="C203" s="11">
        <f>'12-100 Data'!C202*(($D$3/'12-100 Data'!$C$2)^2)*(('12-100 Data'!$I$8/12.25)^2)*(FWT!$J$14/0.075)-(((((FWT!$B$12/FWT!$K$169)/((FWT!$C$14*FWT!$E$14)/144))/550)^2)*0.15)</f>
        <v>1.412608428972169</v>
      </c>
      <c r="D203" s="17">
        <f>E203*FWT!$K$169</f>
        <v>0.20927997742162446</v>
      </c>
      <c r="E203" s="17">
        <f>('12-100 Data'!D202*'12-100 Data'!$I$9)*(($D$3/'12-100 Data'!$C$2)^3)*(('12-100 Data'!$I$8/12.25)^5)*(FWT!$J$14/0.075)</f>
        <v>0.20927997742162446</v>
      </c>
      <c r="F203" s="13">
        <f t="shared" si="4"/>
        <v>62.709615239945336</v>
      </c>
      <c r="G203" s="70"/>
      <c r="H203" s="70"/>
    </row>
    <row r="204" spans="1:8" x14ac:dyDescent="0.2">
      <c r="A204" s="20">
        <v>199</v>
      </c>
      <c r="B204" s="71">
        <f>('12-100 Data'!B203*'12-100 Data'!$I$9)*($D$3/'12-100 Data'!$C$2)*(('12-100 Data'!$I$8/12.25)^3)*FWT!$K$169</f>
        <v>594</v>
      </c>
      <c r="C204" s="11">
        <f>'12-100 Data'!C203*(($D$3/'12-100 Data'!$C$2)^2)*(('12-100 Data'!$I$8/12.25)^2)*(FWT!$J$14/0.075)-(((((FWT!$B$12/FWT!$K$169)/((FWT!$C$14*FWT!$E$14)/144))/550)^2)*0.15)</f>
        <v>1.4124647738497984</v>
      </c>
      <c r="D204" s="17">
        <f>E204*FWT!$K$169</f>
        <v>0.20986119211926907</v>
      </c>
      <c r="E204" s="17">
        <f>('12-100 Data'!D203*'12-100 Data'!$I$9)*(($D$3/'12-100 Data'!$C$2)^3)*(('12-100 Data'!$I$8/12.25)^5)*(FWT!$J$14/0.075)</f>
        <v>0.20986119211926907</v>
      </c>
      <c r="F204" s="13">
        <f t="shared" si="4"/>
        <v>62.846989175521713</v>
      </c>
      <c r="G204" s="70"/>
      <c r="H204" s="70"/>
    </row>
    <row r="205" spans="1:8" x14ac:dyDescent="0.2">
      <c r="A205" s="20">
        <v>200</v>
      </c>
      <c r="B205" s="71">
        <f>('12-100 Data'!B204*'12-100 Data'!$I$9)*($D$3/'12-100 Data'!$C$2)*(('12-100 Data'!$I$8/12.25)^3)*FWT!$K$169</f>
        <v>597</v>
      </c>
      <c r="C205" s="11">
        <f>'12-100 Data'!C204*(($D$3/'12-100 Data'!$C$2)^2)*(('12-100 Data'!$I$8/12.25)^2)*(FWT!$J$14/0.075)-(((((FWT!$B$12/FWT!$K$169)/((FWT!$C$14*FWT!$E$14)/144))/550)^2)*0.15)</f>
        <v>1.4123206927218546</v>
      </c>
      <c r="D205" s="17">
        <f>E205*FWT!$K$169</f>
        <v>0.21044221628757206</v>
      </c>
      <c r="E205" s="17">
        <f>('12-100 Data'!D204*'12-100 Data'!$I$9)*(($D$3/'12-100 Data'!$C$2)^3)*(('12-100 Data'!$I$8/12.25)^5)*(FWT!$J$14/0.075)</f>
        <v>0.21044221628757206</v>
      </c>
      <c r="F205" s="13">
        <f t="shared" si="4"/>
        <v>62.983577932725495</v>
      </c>
      <c r="G205" s="70"/>
      <c r="H205" s="70"/>
    </row>
    <row r="206" spans="1:8" x14ac:dyDescent="0.2">
      <c r="A206" s="20">
        <v>201</v>
      </c>
      <c r="B206" s="71">
        <f>('12-100 Data'!B205*'12-100 Data'!$I$9)*($D$3/'12-100 Data'!$C$2)*(('12-100 Data'!$I$8/12.25)^3)*FWT!$K$169</f>
        <v>600</v>
      </c>
      <c r="C206" s="11">
        <f>'12-100 Data'!C205*(($D$3/'12-100 Data'!$C$2)^2)*(('12-100 Data'!$I$8/12.25)^2)*(FWT!$J$14/0.075)-(((((FWT!$B$12/FWT!$K$169)/((FWT!$C$14*FWT!$E$14)/144))/550)^2)*0.15)</f>
        <v>1.4121759114501216</v>
      </c>
      <c r="D206" s="17">
        <f>E206*FWT!$K$169</f>
        <v>0.21102302056942657</v>
      </c>
      <c r="E206" s="17">
        <f>('12-100 Data'!D205*'12-100 Data'!$I$9)*(($D$3/'12-100 Data'!$C$2)^3)*(('12-100 Data'!$I$8/12.25)^5)*(FWT!$J$14/0.075)</f>
        <v>0.21102302056942657</v>
      </c>
      <c r="F206" s="13">
        <f t="shared" si="4"/>
        <v>63.119384609582838</v>
      </c>
      <c r="G206" s="70"/>
      <c r="H206" s="70"/>
    </row>
    <row r="207" spans="1:8" x14ac:dyDescent="0.2">
      <c r="A207" s="20">
        <v>202</v>
      </c>
      <c r="B207" s="71">
        <f>('12-100 Data'!B206*'12-100 Data'!$I$9)*($D$3/'12-100 Data'!$C$2)*(('12-100 Data'!$I$8/12.25)^3)*FWT!$K$169</f>
        <v>603</v>
      </c>
      <c r="C207" s="11">
        <f>'12-100 Data'!C206*(($D$3/'12-100 Data'!$C$2)^2)*(('12-100 Data'!$I$8/12.25)^2)*(FWT!$J$14/0.075)-(((((FWT!$B$12/FWT!$K$169)/((FWT!$C$14*FWT!$E$14)/144))/550)^2)*0.15)</f>
        <v>1.412030153823467</v>
      </c>
      <c r="D207" s="17">
        <f>E207*FWT!$K$169</f>
        <v>0.21160357505788224</v>
      </c>
      <c r="E207" s="17">
        <f>('12-100 Data'!D206*'12-100 Data'!$I$9)*(($D$3/'12-100 Data'!$C$2)^3)*(('12-100 Data'!$I$8/12.25)^5)*(FWT!$J$14/0.075)</f>
        <v>0.21160357505788224</v>
      </c>
      <c r="F207" s="13">
        <f t="shared" si="4"/>
        <v>63.254412167922723</v>
      </c>
      <c r="G207" s="70"/>
      <c r="H207" s="70"/>
    </row>
    <row r="208" spans="1:8" x14ac:dyDescent="0.2">
      <c r="A208" s="20">
        <v>203</v>
      </c>
      <c r="B208" s="71">
        <f>('12-100 Data'!B207*'12-100 Data'!$I$9)*($D$3/'12-100 Data'!$C$2)*(('12-100 Data'!$I$8/12.25)^3)*FWT!$K$169</f>
        <v>606</v>
      </c>
      <c r="C208" s="11">
        <f>'12-100 Data'!C207*(($D$3/'12-100 Data'!$C$2)^2)*(('12-100 Data'!$I$8/12.25)^2)*(FWT!$J$14/0.075)-(((((FWT!$B$12/FWT!$K$169)/((FWT!$C$14*FWT!$E$14)/144))/550)^2)*0.15)</f>
        <v>1.411883141618427</v>
      </c>
      <c r="D208" s="17">
        <f>E208*FWT!$K$169</f>
        <v>0.21218384930292006</v>
      </c>
      <c r="E208" s="17">
        <f>('12-100 Data'!D207*'12-100 Data'!$I$9)*(($D$3/'12-100 Data'!$C$2)^3)*(('12-100 Data'!$I$8/12.25)^5)*(FWT!$J$14/0.075)</f>
        <v>0.21218384930292006</v>
      </c>
      <c r="F208" s="13">
        <f t="shared" si="4"/>
        <v>63.388663434325551</v>
      </c>
      <c r="G208" s="70"/>
      <c r="H208" s="70"/>
    </row>
    <row r="209" spans="1:8" x14ac:dyDescent="0.2">
      <c r="A209" s="20">
        <v>204</v>
      </c>
      <c r="B209" s="71">
        <f>('12-100 Data'!B208*'12-100 Data'!$I$9)*($D$3/'12-100 Data'!$C$2)*(('12-100 Data'!$I$8/12.25)^3)*FWT!$K$169</f>
        <v>609</v>
      </c>
      <c r="C209" s="11">
        <f>'12-100 Data'!C208*(($D$3/'12-100 Data'!$C$2)^2)*(('12-100 Data'!$I$8/12.25)^2)*(FWT!$J$14/0.075)-(((((FWT!$B$12/FWT!$K$169)/((FWT!$C$14*FWT!$E$14)/144))/550)^2)*0.15)</f>
        <v>1.4117345946595035</v>
      </c>
      <c r="D209" s="17">
        <f>E209*FWT!$K$169</f>
        <v>0.21276381231822561</v>
      </c>
      <c r="E209" s="17">
        <f>('12-100 Data'!D208*'12-100 Data'!$I$9)*(($D$3/'12-100 Data'!$C$2)^3)*(('12-100 Data'!$I$8/12.25)^5)*(FWT!$J$14/0.075)</f>
        <v>0.21276381231822561</v>
      </c>
      <c r="F209" s="13">
        <f t="shared" si="4"/>
        <v>63.522141101074517</v>
      </c>
      <c r="G209" s="70"/>
      <c r="H209" s="70"/>
    </row>
    <row r="210" spans="1:8" x14ac:dyDescent="0.2">
      <c r="A210" s="20">
        <v>205</v>
      </c>
      <c r="B210" s="71">
        <f>('12-100 Data'!B209*'12-100 Data'!$I$9)*($D$3/'12-100 Data'!$C$2)*(('12-100 Data'!$I$8/12.25)^3)*FWT!$K$169</f>
        <v>612</v>
      </c>
      <c r="C210" s="11">
        <f>'12-100 Data'!C209*(($D$3/'12-100 Data'!$C$2)^2)*(('12-100 Data'!$I$8/12.25)^2)*(FWT!$J$14/0.075)-(((((FWT!$B$12/FWT!$K$169)/((FWT!$C$14*FWT!$E$14)/144))/550)^2)*0.15)</f>
        <v>1.4115842308791962</v>
      </c>
      <c r="D210" s="17">
        <f>E210*FWT!$K$169</f>
        <v>0.21334343258796362</v>
      </c>
      <c r="E210" s="17">
        <f>('12-100 Data'!D209*'12-100 Data'!$I$9)*(($D$3/'12-100 Data'!$C$2)^3)*(('12-100 Data'!$I$8/12.25)^5)*(FWT!$J$14/0.075)</f>
        <v>0.21334343258796362</v>
      </c>
      <c r="F210" s="13">
        <f t="shared" si="4"/>
        <v>63.654847727109299</v>
      </c>
      <c r="G210" s="70"/>
      <c r="H210" s="70"/>
    </row>
    <row r="211" spans="1:8" x14ac:dyDescent="0.2">
      <c r="A211" s="20">
        <v>206</v>
      </c>
      <c r="B211" s="71">
        <f>('12-100 Data'!B210*'12-100 Data'!$I$9)*($D$3/'12-100 Data'!$C$2)*(('12-100 Data'!$I$8/12.25)^3)*FWT!$K$169</f>
        <v>615</v>
      </c>
      <c r="C211" s="11">
        <f>'12-100 Data'!C210*(($D$3/'12-100 Data'!$C$2)^2)*(('12-100 Data'!$I$8/12.25)^2)*(FWT!$J$14/0.075)-(((((FWT!$B$12/FWT!$K$169)/((FWT!$C$14*FWT!$E$14)/144))/550)^2)*0.15)</f>
        <v>1.4114317663777418</v>
      </c>
      <c r="D211" s="17">
        <f>E211*FWT!$K$169</f>
        <v>0.21392267807355053</v>
      </c>
      <c r="E211" s="17">
        <f>('12-100 Data'!D210*'12-100 Data'!$I$9)*(($D$3/'12-100 Data'!$C$2)^3)*(('12-100 Data'!$I$8/12.25)^5)*(FWT!$J$14/0.075)</f>
        <v>0.21392267807355053</v>
      </c>
      <c r="F211" s="13">
        <f t="shared" si="4"/>
        <v>63.786785738981735</v>
      </c>
      <c r="G211" s="70"/>
      <c r="H211" s="70"/>
    </row>
    <row r="212" spans="1:8" x14ac:dyDescent="0.2">
      <c r="A212" s="20">
        <v>207</v>
      </c>
      <c r="B212" s="71">
        <f>('12-100 Data'!B211*'12-100 Data'!$I$9)*($D$3/'12-100 Data'!$C$2)*(('12-100 Data'!$I$8/12.25)^3)*FWT!$K$169</f>
        <v>618</v>
      </c>
      <c r="C212" s="11">
        <f>'12-100 Data'!C211*(($D$3/'12-100 Data'!$C$2)^2)*(('12-100 Data'!$I$8/12.25)^2)*(FWT!$J$14/0.075)-(((((FWT!$B$12/FWT!$K$169)/((FWT!$C$14*FWT!$E$14)/144))/550)^2)*0.15)</f>
        <v>1.4112769154825888</v>
      </c>
      <c r="D212" s="17">
        <f>E212*FWT!$K$169</f>
        <v>0.21450151622042865</v>
      </c>
      <c r="E212" s="17">
        <f>('12-100 Data'!D211*'12-100 Data'!$I$9)*(($D$3/'12-100 Data'!$C$2)^3)*(('12-100 Data'!$I$8/12.25)^5)*(FWT!$J$14/0.075)</f>
        <v>0.21450151622042865</v>
      </c>
      <c r="F212" s="13">
        <f t="shared" si="4"/>
        <v>63.917957431813122</v>
      </c>
    </row>
    <row r="213" spans="1:8" x14ac:dyDescent="0.2">
      <c r="A213" s="20">
        <v>208</v>
      </c>
      <c r="B213" s="71">
        <f>('12-100 Data'!B212*'12-100 Data'!$I$9)*($D$3/'12-100 Data'!$C$2)*(('12-100 Data'!$I$8/12.25)^3)*FWT!$K$169</f>
        <v>621</v>
      </c>
      <c r="C213" s="11">
        <f>'12-100 Data'!C212*(($D$3/'12-100 Data'!$C$2)^2)*(('12-100 Data'!$I$8/12.25)^2)*(FWT!$J$14/0.075)-(((((FWT!$B$12/FWT!$K$169)/((FWT!$C$14*FWT!$E$14)/144))/550)^2)*0.15)</f>
        <v>1.4111193908075828</v>
      </c>
      <c r="D213" s="17">
        <f>E213*FWT!$K$169</f>
        <v>0.21507991396483908</v>
      </c>
      <c r="E213" s="17">
        <f>('12-100 Data'!D212*'12-100 Data'!$I$9)*(($D$3/'12-100 Data'!$C$2)^3)*(('12-100 Data'!$I$8/12.25)^5)*(FWT!$J$14/0.075)</f>
        <v>0.21507991396483908</v>
      </c>
      <c r="F213" s="13">
        <f t="shared" si="4"/>
        <v>64.048364970252493</v>
      </c>
    </row>
    <row r="214" spans="1:8" x14ac:dyDescent="0.2">
      <c r="A214" s="20">
        <v>209</v>
      </c>
      <c r="B214" s="71">
        <f>('12-100 Data'!B213*'12-100 Data'!$I$9)*($D$3/'12-100 Data'!$C$2)*(('12-100 Data'!$I$8/12.25)^3)*FWT!$K$169</f>
        <v>624</v>
      </c>
      <c r="C214" s="11">
        <f>'12-100 Data'!C213*(($D$3/'12-100 Data'!$C$2)^2)*(('12-100 Data'!$I$8/12.25)^2)*(FWT!$J$14/0.075)-(((((FWT!$B$12/FWT!$K$169)/((FWT!$C$14*FWT!$E$14)/144))/550)^2)*0.15)</f>
        <v>1.4109589033118808</v>
      </c>
      <c r="D214" s="17">
        <f>E214*FWT!$K$169</f>
        <v>0.21565783774059435</v>
      </c>
      <c r="E214" s="17">
        <f>('12-100 Data'!D213*'12-100 Data'!$I$9)*(($D$3/'12-100 Data'!$C$2)^3)*(('12-100 Data'!$I$8/12.25)^5)*(FWT!$J$14/0.075)</f>
        <v>0.21565783774059435</v>
      </c>
      <c r="F214" s="13">
        <f t="shared" si="4"/>
        <v>64.178010389435997</v>
      </c>
    </row>
    <row r="215" spans="1:8" x14ac:dyDescent="0.2">
      <c r="A215" s="20">
        <v>210</v>
      </c>
      <c r="B215" s="71">
        <f>('12-100 Data'!B214*'12-100 Data'!$I$9)*($D$3/'12-100 Data'!$C$2)*(('12-100 Data'!$I$8/12.25)^3)*FWT!$K$169</f>
        <v>627</v>
      </c>
      <c r="C215" s="11">
        <f>'12-100 Data'!C214*(($D$3/'12-100 Data'!$C$2)^2)*(('12-100 Data'!$I$8/12.25)^2)*(FWT!$J$14/0.075)-(((((FWT!$B$12/FWT!$K$169)/((FWT!$C$14*FWT!$E$14)/144))/550)^2)*0.15)</f>
        <v>1.4107951623585815</v>
      </c>
      <c r="D215" s="17">
        <f>E215*FWT!$K$169</f>
        <v>0.21623525348585163</v>
      </c>
      <c r="E215" s="17">
        <f>('12-100 Data'!D214*'12-100 Data'!$I$9)*(($D$3/'12-100 Data'!$C$2)^3)*(('12-100 Data'!$I$8/12.25)^5)*(FWT!$J$14/0.075)</f>
        <v>0.21623525348585163</v>
      </c>
      <c r="F215" s="13">
        <f t="shared" si="4"/>
        <v>64.306895595946187</v>
      </c>
    </row>
    <row r="216" spans="1:8" x14ac:dyDescent="0.2">
      <c r="A216" s="20">
        <v>211</v>
      </c>
      <c r="B216" s="71">
        <f>('12-100 Data'!B215*'12-100 Data'!$I$9)*($D$3/'12-100 Data'!$C$2)*(('12-100 Data'!$I$8/12.25)^3)*FWT!$K$169</f>
        <v>630</v>
      </c>
      <c r="C216" s="11">
        <f>'12-100 Data'!C215*(($D$3/'12-100 Data'!$C$2)^2)*(('12-100 Data'!$I$8/12.25)^2)*(FWT!$J$14/0.075)-(((((FWT!$B$12/FWT!$K$169)/((FWT!$C$14*FWT!$E$14)/144))/550)^2)*0.15)</f>
        <v>1.4106278757730835</v>
      </c>
      <c r="D216" s="17">
        <f>E216*FWT!$K$169</f>
        <v>0.21681212664988506</v>
      </c>
      <c r="E216" s="17">
        <f>('12-100 Data'!D215*'12-100 Data'!$I$9)*(($D$3/'12-100 Data'!$C$2)^3)*(('12-100 Data'!$I$8/12.25)^5)*(FWT!$J$14/0.075)</f>
        <v>0.21681212664988506</v>
      </c>
      <c r="F216" s="13">
        <f t="shared" si="4"/>
        <v>64.435022368771726</v>
      </c>
    </row>
    <row r="217" spans="1:8" x14ac:dyDescent="0.2">
      <c r="A217" s="20">
        <v>212</v>
      </c>
      <c r="B217" s="71">
        <f>('12-100 Data'!B216*'12-100 Data'!$I$9)*($D$3/'12-100 Data'!$C$2)*(('12-100 Data'!$I$8/12.25)^3)*FWT!$K$169</f>
        <v>633</v>
      </c>
      <c r="C217" s="11">
        <f>'12-100 Data'!C216*(($D$3/'12-100 Data'!$C$2)^2)*(('12-100 Data'!$I$8/12.25)^2)*(FWT!$J$14/0.075)-(((((FWT!$B$12/FWT!$K$169)/((FWT!$C$14*FWT!$E$14)/144))/550)^2)*0.15)</f>
        <v>1.4104567499011618</v>
      </c>
      <c r="D217" s="17">
        <f>E217*FWT!$K$169</f>
        <v>0.21738842219985802</v>
      </c>
      <c r="E217" s="17">
        <f>('12-100 Data'!D216*'12-100 Data'!$I$9)*(($D$3/'12-100 Data'!$C$2)^3)*(('12-100 Data'!$I$8/12.25)^5)*(FWT!$J$14/0.075)</f>
        <v>0.21738842219985802</v>
      </c>
      <c r="F217" s="13">
        <f t="shared" si="4"/>
        <v>64.562392360266415</v>
      </c>
    </row>
    <row r="218" spans="1:8" x14ac:dyDescent="0.2">
      <c r="A218" s="20">
        <v>213</v>
      </c>
      <c r="B218" s="71">
        <f>('12-100 Data'!B217*'12-100 Data'!$I$9)*($D$3/'12-100 Data'!$C$2)*(('12-100 Data'!$I$8/12.25)^3)*FWT!$K$169</f>
        <v>636</v>
      </c>
      <c r="C218" s="11">
        <f>'12-100 Data'!C217*(($D$3/'12-100 Data'!$C$2)^2)*(('12-100 Data'!$I$8/12.25)^2)*(FWT!$J$14/0.075)-(((((FWT!$B$12/FWT!$K$169)/((FWT!$C$14*FWT!$E$14)/144))/550)^2)*0.15)</f>
        <v>1.410281489666761</v>
      </c>
      <c r="D218" s="17">
        <f>E218*FWT!$K$169</f>
        <v>0.21796410462759558</v>
      </c>
      <c r="E218" s="17">
        <f>('12-100 Data'!D217*'12-100 Data'!$I$9)*(($D$3/'12-100 Data'!$C$2)^3)*(('12-100 Data'!$I$8/12.25)^5)*(FWT!$J$14/0.075)</f>
        <v>0.21796410462759558</v>
      </c>
      <c r="F218" s="13">
        <f t="shared" si="4"/>
        <v>64.689007097107009</v>
      </c>
    </row>
    <row r="219" spans="1:8" x14ac:dyDescent="0.2">
      <c r="A219" s="20">
        <v>214</v>
      </c>
      <c r="B219" s="71">
        <f>('12-100 Data'!B218*'12-100 Data'!$I$9)*($D$3/'12-100 Data'!$C$2)*(('12-100 Data'!$I$8/12.25)^3)*FWT!$K$169</f>
        <v>639</v>
      </c>
      <c r="C219" s="11">
        <f>'12-100 Data'!C218*(($D$3/'12-100 Data'!$C$2)^2)*(('12-100 Data'!$I$8/12.25)^2)*(FWT!$J$14/0.075)-(((((FWT!$B$12/FWT!$K$169)/((FWT!$C$14*FWT!$E$14)/144))/550)^2)*0.15)</f>
        <v>1.4101017986295228</v>
      </c>
      <c r="D219" s="17">
        <f>E219*FWT!$K$169</f>
        <v>0.21853913795635654</v>
      </c>
      <c r="E219" s="17">
        <f>('12-100 Data'!D218*'12-100 Data'!$I$9)*(($D$3/'12-100 Data'!$C$2)^3)*(('12-100 Data'!$I$8/12.25)^5)*(FWT!$J$14/0.075)</f>
        <v>0.21853913795635654</v>
      </c>
      <c r="F219" s="13">
        <f t="shared" si="4"/>
        <v>64.814867981250075</v>
      </c>
    </row>
    <row r="220" spans="1:8" x14ac:dyDescent="0.2">
      <c r="A220" s="20">
        <v>215</v>
      </c>
      <c r="B220" s="71">
        <f>('12-100 Data'!B219*'12-100 Data'!$I$9)*($D$3/'12-100 Data'!$C$2)*(('12-100 Data'!$I$8/12.25)^3)*FWT!$K$169</f>
        <v>642</v>
      </c>
      <c r="C220" s="11">
        <f>'12-100 Data'!C219*(($D$3/'12-100 Data'!$C$2)^2)*(('12-100 Data'!$I$8/12.25)^2)*(FWT!$J$14/0.075)-(((((FWT!$B$12/FWT!$K$169)/((FWT!$C$14*FWT!$E$14)/144))/550)^2)*0.15)</f>
        <v>1.4099173790420216</v>
      </c>
      <c r="D220" s="17">
        <f>E220*FWT!$K$169</f>
        <v>0.21911348574760461</v>
      </c>
      <c r="E220" s="17">
        <f>('12-100 Data'!D219*'12-100 Data'!$I$9)*(($D$3/'12-100 Data'!$C$2)^3)*(('12-100 Data'!$I$8/12.25)^5)*(FWT!$J$14/0.075)</f>
        <v>0.21911348574760461</v>
      </c>
      <c r="F220" s="13">
        <f t="shared" si="4"/>
        <v>64.939976290887003</v>
      </c>
    </row>
    <row r="221" spans="1:8" x14ac:dyDescent="0.2">
      <c r="A221" s="20">
        <v>216</v>
      </c>
      <c r="B221" s="71">
        <f>('12-100 Data'!B220*'12-100 Data'!$I$9)*($D$3/'12-100 Data'!$C$2)*(('12-100 Data'!$I$8/12.25)^3)*FWT!$K$169</f>
        <v>645</v>
      </c>
      <c r="C221" s="11">
        <f>'12-100 Data'!C220*(($D$3/'12-100 Data'!$C$2)^2)*(('12-100 Data'!$I$8/12.25)^2)*(FWT!$J$14/0.075)-(((((FWT!$B$12/FWT!$K$169)/((FWT!$C$14*FWT!$E$14)/144))/550)^2)*0.15)</f>
        <v>1.4097279319067304</v>
      </c>
      <c r="D221" s="17">
        <f>E221*FWT!$K$169</f>
        <v>0.21968711110778064</v>
      </c>
      <c r="E221" s="17">
        <f>('12-100 Data'!D220*'12-100 Data'!$I$9)*(($D$3/'12-100 Data'!$C$2)^3)*(('12-100 Data'!$I$8/12.25)^5)*(FWT!$J$14/0.075)</f>
        <v>0.21968711110778064</v>
      </c>
      <c r="F221" s="13">
        <f t="shared" si="4"/>
        <v>65.064333181396464</v>
      </c>
    </row>
    <row r="222" spans="1:8" x14ac:dyDescent="0.2">
      <c r="A222" s="20">
        <v>217</v>
      </c>
      <c r="B222" s="71">
        <f>('12-100 Data'!B221*'12-100 Data'!$I$9)*($D$3/'12-100 Data'!$C$2)*(('12-100 Data'!$I$8/12.25)^3)*FWT!$K$169</f>
        <v>648</v>
      </c>
      <c r="C222" s="11">
        <f>'12-100 Data'!C221*(($D$3/'12-100 Data'!$C$2)^2)*(('12-100 Data'!$I$8/12.25)^2)*(FWT!$J$14/0.075)-(((((FWT!$B$12/FWT!$K$169)/((FWT!$C$14*FWT!$E$14)/144))/550)^2)*0.15)</f>
        <v>1.4095331570327068</v>
      </c>
      <c r="D222" s="17">
        <f>E222*FWT!$K$169</f>
        <v>0.22025997669507391</v>
      </c>
      <c r="E222" s="17">
        <f>('12-100 Data'!D221*'12-100 Data'!$I$9)*(($D$3/'12-100 Data'!$C$2)^3)*(('12-100 Data'!$I$8/12.25)^5)*(FWT!$J$14/0.075)</f>
        <v>0.22025997669507391</v>
      </c>
      <c r="F222" s="13">
        <f t="shared" si="4"/>
        <v>65.187939686294399</v>
      </c>
    </row>
    <row r="223" spans="1:8" x14ac:dyDescent="0.2">
      <c r="A223" s="20">
        <v>218</v>
      </c>
      <c r="B223" s="71">
        <f>('12-100 Data'!B222*'12-100 Data'!$I$9)*($D$3/'12-100 Data'!$C$2)*(('12-100 Data'!$I$8/12.25)^3)*FWT!$K$169</f>
        <v>651</v>
      </c>
      <c r="C223" s="11">
        <f>'12-100 Data'!C222*(($D$3/'12-100 Data'!$C$2)^2)*(('12-100 Data'!$I$8/12.25)^2)*(FWT!$J$14/0.075)-(((((FWT!$B$12/FWT!$K$169)/((FWT!$C$14*FWT!$E$14)/144))/550)^2)*0.15)</f>
        <v>1.4093327530919963</v>
      </c>
      <c r="D223" s="17">
        <f>E223*FWT!$K$169</f>
        <v>0.22083204472619278</v>
      </c>
      <c r="E223" s="17">
        <f>('12-100 Data'!D222*'12-100 Data'!$I$9)*(($D$3/'12-100 Data'!$C$2)^3)*(('12-100 Data'!$I$8/12.25)^5)*(FWT!$J$14/0.075)</f>
        <v>0.22083204472619278</v>
      </c>
      <c r="F223" s="13">
        <f t="shared" si="4"/>
        <v>65.310796718180981</v>
      </c>
    </row>
    <row r="224" spans="1:8" x14ac:dyDescent="0.2">
      <c r="A224" s="20">
        <v>219</v>
      </c>
      <c r="B224" s="71">
        <f>('12-100 Data'!B223*'12-100 Data'!$I$9)*($D$3/'12-100 Data'!$C$2)*(('12-100 Data'!$I$8/12.25)^3)*FWT!$K$169</f>
        <v>654</v>
      </c>
      <c r="C224" s="11">
        <f>'12-100 Data'!C223*(($D$3/'12-100 Data'!$C$2)^2)*(('12-100 Data'!$I$8/12.25)^2)*(FWT!$J$14/0.075)-(((((FWT!$B$12/FWT!$K$169)/((FWT!$C$14*FWT!$E$14)/144))/550)^2)*0.15)</f>
        <v>1.4091264176757645</v>
      </c>
      <c r="D224" s="17">
        <f>E224*FWT!$K$169</f>
        <v>0.22140327698313658</v>
      </c>
      <c r="E224" s="17">
        <f>('12-100 Data'!D223*'12-100 Data'!$I$9)*(($D$3/'12-100 Data'!$C$2)^3)*(('12-100 Data'!$I$8/12.25)^5)*(FWT!$J$14/0.075)</f>
        <v>0.22140327698313658</v>
      </c>
      <c r="F224" s="13">
        <f t="shared" si="4"/>
        <v>65.432905069683471</v>
      </c>
    </row>
    <row r="225" spans="1:6" x14ac:dyDescent="0.2">
      <c r="A225" s="20">
        <v>220</v>
      </c>
      <c r="B225" s="71">
        <f>('12-100 Data'!B224*'12-100 Data'!$I$9)*($D$3/'12-100 Data'!$C$2)*(('12-100 Data'!$I$8/12.25)^3)*FWT!$K$169</f>
        <v>657</v>
      </c>
      <c r="C225" s="11">
        <f>'12-100 Data'!C224*(($D$3/'12-100 Data'!$C$2)^2)*(('12-100 Data'!$I$8/12.25)^2)*(FWT!$J$14/0.075)-(((((FWT!$B$12/FWT!$K$169)/((FWT!$C$14*FWT!$E$14)/144))/550)^2)*0.15)</f>
        <v>1.4089138473501432</v>
      </c>
      <c r="D225" s="17">
        <f>E225*FWT!$K$169</f>
        <v>0.22197363481996576</v>
      </c>
      <c r="E225" s="17">
        <f>('12-100 Data'!D224*'12-100 Data'!$I$9)*(($D$3/'12-100 Data'!$C$2)^3)*(('12-100 Data'!$I$8/12.25)^5)*(FWT!$J$14/0.075)</f>
        <v>0.22197363481996576</v>
      </c>
      <c r="F225" s="13">
        <f t="shared" si="4"/>
        <v>65.554265414395658</v>
      </c>
    </row>
    <row r="226" spans="1:6" x14ac:dyDescent="0.2">
      <c r="A226" s="20">
        <v>221</v>
      </c>
      <c r="B226" s="71">
        <f>('12-100 Data'!B225*'12-100 Data'!$I$9)*($D$3/'12-100 Data'!$C$2)*(('12-100 Data'!$I$8/12.25)^3)*FWT!$K$169</f>
        <v>660</v>
      </c>
      <c r="C226" s="11">
        <f>'12-100 Data'!C225*(($D$3/'12-100 Data'!$C$2)^2)*(('12-100 Data'!$I$8/12.25)^2)*(FWT!$J$14/0.075)-(((((FWT!$B$12/FWT!$K$169)/((FWT!$C$14*FWT!$E$14)/144))/550)^2)*0.15)</f>
        <v>1.4086947377118055</v>
      </c>
      <c r="D226" s="17">
        <f>E226*FWT!$K$169</f>
        <v>0.22254307916957275</v>
      </c>
      <c r="E226" s="17">
        <f>('12-100 Data'!D225*'12-100 Data'!$I$9)*(($D$3/'12-100 Data'!$C$2)^3)*(('12-100 Data'!$I$8/12.25)^5)*(FWT!$J$14/0.075)</f>
        <v>0.22254307916957275</v>
      </c>
      <c r="F226" s="13">
        <f t="shared" si="4"/>
        <v>65.674878307812278</v>
      </c>
    </row>
    <row r="227" spans="1:6" x14ac:dyDescent="0.2">
      <c r="A227" s="20">
        <v>222</v>
      </c>
      <c r="B227" s="71">
        <f>('12-100 Data'!B226*'12-100 Data'!$I$9)*($D$3/'12-100 Data'!$C$2)*(('12-100 Data'!$I$8/12.25)^3)*FWT!$K$169</f>
        <v>663</v>
      </c>
      <c r="C227" s="11">
        <f>'12-100 Data'!C226*(($D$3/'12-100 Data'!$C$2)^2)*(('12-100 Data'!$I$8/12.25)^2)*(FWT!$J$14/0.075)-(((((FWT!$B$12/FWT!$K$169)/((FWT!$C$14*FWT!$E$14)/144))/550)^2)*0.15)</f>
        <v>1.408468783443259</v>
      </c>
      <c r="D227" s="17">
        <f>E227*FWT!$K$169</f>
        <v>0.22311157055045233</v>
      </c>
      <c r="E227" s="17">
        <f>('12-100 Data'!D226*'12-100 Data'!$I$9)*(($D$3/'12-100 Data'!$C$2)^3)*(('12-100 Data'!$I$8/12.25)^5)*(FWT!$J$14/0.075)</f>
        <v>0.22311157055045233</v>
      </c>
      <c r="F227" s="13">
        <f t="shared" si="4"/>
        <v>65.794744188258875</v>
      </c>
    </row>
    <row r="228" spans="1:6" x14ac:dyDescent="0.2">
      <c r="A228" s="20">
        <v>223</v>
      </c>
      <c r="B228" s="71">
        <f>('12-100 Data'!B227*'12-100 Data'!$I$9)*($D$3/'12-100 Data'!$C$2)*(('12-100 Data'!$I$8/12.25)^3)*FWT!$K$169</f>
        <v>666</v>
      </c>
      <c r="C228" s="11">
        <f>'12-100 Data'!C227*(($D$3/'12-100 Data'!$C$2)^2)*(('12-100 Data'!$I$8/12.25)^2)*(FWT!$J$14/0.075)-(((((FWT!$B$12/FWT!$K$169)/((FWT!$C$14*FWT!$E$14)/144))/550)^2)*0.15)</f>
        <v>1.4082356783678565</v>
      </c>
      <c r="D228" s="17">
        <f>E228*FWT!$K$169</f>
        <v>0.22367906907347171</v>
      </c>
      <c r="E228" s="17">
        <f>('12-100 Data'!D227*'12-100 Data'!$I$9)*(($D$3/'12-100 Data'!$C$2)^3)*(('12-100 Data'!$I$8/12.25)^5)*(FWT!$J$14/0.075)</f>
        <v>0.22367906907347171</v>
      </c>
      <c r="F228" s="13">
        <f t="shared" si="4"/>
        <v>65.913863377815801</v>
      </c>
    </row>
    <row r="229" spans="1:6" x14ac:dyDescent="0.2">
      <c r="A229" s="20">
        <v>224</v>
      </c>
      <c r="B229" s="71">
        <f>('12-100 Data'!B228*'12-100 Data'!$I$9)*($D$3/'12-100 Data'!$C$2)*(('12-100 Data'!$I$8/12.25)^3)*FWT!$K$169</f>
        <v>669</v>
      </c>
      <c r="C229" s="11">
        <f>'12-100 Data'!C228*(($D$3/'12-100 Data'!$C$2)^2)*(('12-100 Data'!$I$8/12.25)^2)*(FWT!$J$14/0.075)-(((((FWT!$B$12/FWT!$K$169)/((FWT!$C$14*FWT!$E$14)/144))/550)^2)*0.15)</f>
        <v>1.4079951155045383</v>
      </c>
      <c r="D229" s="17">
        <f>E229*FWT!$K$169</f>
        <v>0.22424553444864104</v>
      </c>
      <c r="E229" s="17">
        <f>('12-100 Data'!D228*'12-100 Data'!$I$9)*(($D$3/'12-100 Data'!$C$2)^3)*(('12-100 Data'!$I$8/12.25)^5)*(FWT!$J$14/0.075)</f>
        <v>0.22424553444864104</v>
      </c>
      <c r="F229" s="13">
        <f t="shared" si="4"/>
        <v>66.032236083236768</v>
      </c>
    </row>
    <row r="230" spans="1:6" x14ac:dyDescent="0.2">
      <c r="A230" s="20">
        <v>225</v>
      </c>
      <c r="B230" s="71">
        <f>('12-100 Data'!B229*'12-100 Data'!$I$9)*($D$3/'12-100 Data'!$C$2)*(('12-100 Data'!$I$8/12.25)^3)*FWT!$K$169</f>
        <v>672</v>
      </c>
      <c r="C230" s="11">
        <f>'12-100 Data'!C229*(($D$3/'12-100 Data'!$C$2)^2)*(('12-100 Data'!$I$8/12.25)^2)*(FWT!$J$14/0.075)-(((((FWT!$B$12/FWT!$K$169)/((FWT!$C$14*FWT!$E$14)/144))/550)^2)*0.15)</f>
        <v>1.4077467871222875</v>
      </c>
      <c r="D230" s="17">
        <f>E230*FWT!$K$169</f>
        <v>0.22481092599188263</v>
      </c>
      <c r="E230" s="17">
        <f>('12-100 Data'!D229*'12-100 Data'!$I$9)*(($D$3/'12-100 Data'!$C$2)^3)*(('12-100 Data'!$I$8/12.25)^5)*(FWT!$J$14/0.075)</f>
        <v>0.22481092599188263</v>
      </c>
      <c r="F230" s="13">
        <f t="shared" si="4"/>
        <v>66.149862396860854</v>
      </c>
    </row>
    <row r="231" spans="1:6" x14ac:dyDescent="0.2">
      <c r="A231" s="20">
        <v>226</v>
      </c>
      <c r="B231" s="71">
        <f>('12-100 Data'!B230*'12-100 Data'!$I$9)*($D$3/'12-100 Data'!$C$2)*(('12-100 Data'!$I$8/12.25)^3)*FWT!$K$169</f>
        <v>675</v>
      </c>
      <c r="C231" s="11">
        <f>'12-100 Data'!C230*(($D$3/'12-100 Data'!$C$2)^2)*(('12-100 Data'!$I$8/12.25)^2)*(FWT!$J$14/0.075)-(((((FWT!$B$12/FWT!$K$169)/((FWT!$C$14*FWT!$E$14)/144))/550)^2)*0.15)</f>
        <v>1.4074903847943099</v>
      </c>
      <c r="D231" s="17">
        <f>E231*FWT!$K$169</f>
        <v>0.22537520263180102</v>
      </c>
      <c r="E231" s="17">
        <f>('12-100 Data'!D230*'12-100 Data'!$I$9)*(($D$3/'12-100 Data'!$C$2)^3)*(('12-100 Data'!$I$8/12.25)^5)*(FWT!$J$14/0.075)</f>
        <v>0.22537520263180102</v>
      </c>
      <c r="F231" s="13">
        <f t="shared" si="4"/>
        <v>66.266742297517837</v>
      </c>
    </row>
    <row r="232" spans="1:6" x14ac:dyDescent="0.2">
      <c r="A232" s="20">
        <v>227</v>
      </c>
      <c r="B232" s="71">
        <f>('12-100 Data'!B231*'12-100 Data'!$I$9)*($D$3/'12-100 Data'!$C$2)*(('12-100 Data'!$I$8/12.25)^3)*FWT!$K$169</f>
        <v>678</v>
      </c>
      <c r="C232" s="11">
        <f>'12-100 Data'!C231*(($D$3/'12-100 Data'!$C$2)^2)*(('12-100 Data'!$I$8/12.25)^2)*(FWT!$J$14/0.075)-(((((FWT!$B$12/FWT!$K$169)/((FWT!$C$14*FWT!$E$14)/144))/550)^2)*0.15)</f>
        <v>1.4072255994519389</v>
      </c>
      <c r="D232" s="17">
        <f>E232*FWT!$K$169</f>
        <v>0.22593832291645213</v>
      </c>
      <c r="E232" s="17">
        <f>('12-100 Data'!D231*'12-100 Data'!$I$9)*(($D$3/'12-100 Data'!$C$2)^3)*(('12-100 Data'!$I$8/12.25)^5)*(FWT!$J$14/0.075)</f>
        <v>0.22593832291645213</v>
      </c>
      <c r="F232" s="13">
        <f t="shared" si="4"/>
        <v>66.38287565142646</v>
      </c>
    </row>
    <row r="233" spans="1:6" x14ac:dyDescent="0.2">
      <c r="A233" s="20">
        <v>228</v>
      </c>
      <c r="B233" s="71">
        <f>('12-100 Data'!B232*'12-100 Data'!$I$9)*($D$3/'12-100 Data'!$C$2)*(('12-100 Data'!$I$8/12.25)^3)*FWT!$K$169</f>
        <v>681</v>
      </c>
      <c r="C233" s="11">
        <f>'12-100 Data'!C232*(($D$3/'12-100 Data'!$C$2)^2)*(('12-100 Data'!$I$8/12.25)^2)*(FWT!$J$14/0.075)-(((((FWT!$B$12/FWT!$K$169)/((FWT!$C$14*FWT!$E$14)/144))/550)^2)*0.15)</f>
        <v>1.4069521214382543</v>
      </c>
      <c r="D233" s="17">
        <f>E233*FWT!$K$169</f>
        <v>0.22650024502011276</v>
      </c>
      <c r="E233" s="17">
        <f>('12-100 Data'!D232*'12-100 Data'!$I$9)*(($D$3/'12-100 Data'!$C$2)^3)*(('12-100 Data'!$I$8/12.25)^5)*(FWT!$J$14/0.075)</f>
        <v>0.22650024502011276</v>
      </c>
      <c r="F233" s="13">
        <f t="shared" si="4"/>
        <v>66.498262213084629</v>
      </c>
    </row>
    <row r="234" spans="1:6" x14ac:dyDescent="0.2">
      <c r="A234" s="20">
        <v>229</v>
      </c>
      <c r="B234" s="71">
        <f>('12-100 Data'!B233*'12-100 Data'!$I$9)*($D$3/'12-100 Data'!$C$2)*(('12-100 Data'!$I$8/12.25)^3)*FWT!$K$169</f>
        <v>684</v>
      </c>
      <c r="C234" s="11">
        <f>'12-100 Data'!C233*(($D$3/'12-100 Data'!$C$2)^2)*(('12-100 Data'!$I$8/12.25)^2)*(FWT!$J$14/0.075)-(((((FWT!$B$12/FWT!$K$169)/((FWT!$C$14*FWT!$E$14)/144))/550)^2)*0.15)</f>
        <v>1.4066696405614305</v>
      </c>
      <c r="D234" s="17">
        <f>E234*FWT!$K$169</f>
        <v>0.22706092675004963</v>
      </c>
      <c r="E234" s="17">
        <f>('12-100 Data'!D233*'12-100 Data'!$I$9)*(($D$3/'12-100 Data'!$C$2)^3)*(('12-100 Data'!$I$8/12.25)^5)*(FWT!$J$14/0.075)</f>
        <v>0.22706092675004963</v>
      </c>
      <c r="F234" s="13">
        <f t="shared" si="4"/>
        <v>66.612901626152038</v>
      </c>
    </row>
    <row r="235" spans="1:6" x14ac:dyDescent="0.2">
      <c r="A235" s="20">
        <v>230</v>
      </c>
      <c r="B235" s="71">
        <f>('12-100 Data'!B234*'12-100 Data'!$I$9)*($D$3/'12-100 Data'!$C$2)*(('12-100 Data'!$I$8/12.25)^3)*FWT!$K$169</f>
        <v>687</v>
      </c>
      <c r="C235" s="11">
        <f>'12-100 Data'!C234*(($D$3/'12-100 Data'!$C$2)^2)*(('12-100 Data'!$I$8/12.25)^2)*(FWT!$J$14/0.075)-(((((FWT!$B$12/FWT!$K$169)/((FWT!$C$14*FWT!$E$14)/144))/550)^2)*0.15)</f>
        <v>1.4063778461478023</v>
      </c>
      <c r="D235" s="17">
        <f>E235*FWT!$K$169</f>
        <v>0.2276203255532879</v>
      </c>
      <c r="E235" s="17">
        <f>('12-100 Data'!D234*'12-100 Data'!$I$9)*(($D$3/'12-100 Data'!$C$2)^3)*(('12-100 Data'!$I$8/12.25)^5)*(FWT!$J$14/0.075)</f>
        <v>0.2276203255532879</v>
      </c>
      <c r="F235" s="13">
        <f t="shared" si="4"/>
        <v>66.726793424324143</v>
      </c>
    </row>
    <row r="236" spans="1:6" x14ac:dyDescent="0.2">
      <c r="A236" s="20">
        <v>231</v>
      </c>
      <c r="B236" s="71">
        <f>('12-100 Data'!B235*'12-100 Data'!$I$9)*($D$3/'12-100 Data'!$C$2)*(('12-100 Data'!$I$8/12.25)^3)*FWT!$K$169</f>
        <v>690</v>
      </c>
      <c r="C236" s="11">
        <f>'12-100 Data'!C235*(($D$3/'12-100 Data'!$C$2)^2)*(('12-100 Data'!$I$8/12.25)^2)*(FWT!$J$14/0.075)-(((((FWT!$B$12/FWT!$K$169)/((FWT!$C$14*FWT!$E$14)/144))/550)^2)*0.15)</f>
        <v>1.4060764270946537</v>
      </c>
      <c r="D236" s="17">
        <f>E236*FWT!$K$169</f>
        <v>0.22817839852338032</v>
      </c>
      <c r="E236" s="17">
        <f>('12-100 Data'!D235*'12-100 Data'!$I$9)*(($D$3/'12-100 Data'!$C$2)^3)*(('12-100 Data'!$I$8/12.25)^5)*(FWT!$J$14/0.075)</f>
        <v>0.22817839852338032</v>
      </c>
      <c r="F236" s="13">
        <f t="shared" si="4"/>
        <v>66.839937032196985</v>
      </c>
    </row>
    <row r="237" spans="1:6" x14ac:dyDescent="0.2">
      <c r="A237" s="20">
        <v>232</v>
      </c>
      <c r="B237" s="71">
        <f>('12-100 Data'!B236*'12-100 Data'!$I$9)*($D$3/'12-100 Data'!$C$2)*(('12-100 Data'!$I$8/12.25)^3)*FWT!$K$169</f>
        <v>693</v>
      </c>
      <c r="C237" s="11">
        <f>'12-100 Data'!C236*(($D$3/'12-100 Data'!$C$2)^2)*(('12-100 Data'!$I$8/12.25)^2)*(FWT!$J$14/0.075)-(((((FWT!$B$12/FWT!$K$169)/((FWT!$C$14*FWT!$E$14)/144))/550)^2)*0.15)</f>
        <v>1.4057650719227293</v>
      </c>
      <c r="D237" s="17">
        <f>E237*FWT!$K$169</f>
        <v>0.22873510240717534</v>
      </c>
      <c r="E237" s="17">
        <f>('12-100 Data'!D236*'12-100 Data'!$I$9)*(($D$3/'12-100 Data'!$C$2)^3)*(('12-100 Data'!$I$8/12.25)^5)*(FWT!$J$14/0.075)</f>
        <v>0.22873510240717534</v>
      </c>
      <c r="F237" s="13">
        <f t="shared" si="4"/>
        <v>66.952331766123052</v>
      </c>
    </row>
    <row r="238" spans="1:6" x14ac:dyDescent="0.2">
      <c r="A238" s="20">
        <v>233</v>
      </c>
      <c r="B238" s="71">
        <f>('12-100 Data'!B237*'12-100 Data'!$I$9)*($D$3/'12-100 Data'!$C$2)*(('12-100 Data'!$I$8/12.25)^3)*FWT!$K$169</f>
        <v>696</v>
      </c>
      <c r="C238" s="11">
        <f>'12-100 Data'!C237*(($D$3/'12-100 Data'!$C$2)^2)*(('12-100 Data'!$I$8/12.25)^2)*(FWT!$J$14/0.075)-(((((FWT!$B$12/FWT!$K$169)/((FWT!$C$14*FWT!$E$14)/144))/550)^2)*0.15)</f>
        <v>1.4054434688284605</v>
      </c>
      <c r="D238" s="17">
        <f>E238*FWT!$K$169</f>
        <v>0.22929039361158535</v>
      </c>
      <c r="E238" s="17">
        <f>('12-100 Data'!D237*'12-100 Data'!$I$9)*(($D$3/'12-100 Data'!$C$2)^3)*(('12-100 Data'!$I$8/12.25)^5)*(FWT!$J$14/0.075)</f>
        <v>0.22929039361158535</v>
      </c>
      <c r="F238" s="13">
        <f t="shared" si="4"/>
        <v>67.06397683505692</v>
      </c>
    </row>
    <row r="239" spans="1:6" x14ac:dyDescent="0.2">
      <c r="A239" s="20">
        <v>234</v>
      </c>
      <c r="B239" s="71">
        <f>('12-100 Data'!B238*'12-100 Data'!$I$9)*($D$3/'12-100 Data'!$C$2)*(('12-100 Data'!$I$8/12.25)^3)*FWT!$K$169</f>
        <v>699</v>
      </c>
      <c r="C239" s="11">
        <f>'12-100 Data'!C238*(($D$3/'12-100 Data'!$C$2)^2)*(('12-100 Data'!$I$8/12.25)^2)*(FWT!$J$14/0.075)-(((((FWT!$B$12/FWT!$K$169)/((FWT!$C$14*FWT!$E$14)/144))/550)^2)*0.15)</f>
        <v>1.4051113057359286</v>
      </c>
      <c r="D239" s="17">
        <f>E239*FWT!$K$169</f>
        <v>0.22984422821035533</v>
      </c>
      <c r="E239" s="17">
        <f>('12-100 Data'!D238*'12-100 Data'!$I$9)*(($D$3/'12-100 Data'!$C$2)^3)*(('12-100 Data'!$I$8/12.25)^5)*(FWT!$J$14/0.075)</f>
        <v>0.22984422821035533</v>
      </c>
      <c r="F239" s="13">
        <f t="shared" si="4"/>
        <v>67.174871341391253</v>
      </c>
    </row>
    <row r="240" spans="1:6" x14ac:dyDescent="0.2">
      <c r="A240" s="20">
        <v>235</v>
      </c>
      <c r="B240" s="71">
        <f>('12-100 Data'!B239*'12-100 Data'!$I$9)*($D$3/'12-100 Data'!$C$2)*(('12-100 Data'!$I$8/12.25)^3)*FWT!$K$169</f>
        <v>702</v>
      </c>
      <c r="C240" s="11">
        <f>'12-100 Data'!C239*(($D$3/'12-100 Data'!$C$2)^2)*(('12-100 Data'!$I$8/12.25)^2)*(FWT!$J$14/0.075)-(((((FWT!$B$12/FWT!$K$169)/((FWT!$C$14*FWT!$E$14)/144))/550)^2)*0.15)</f>
        <v>1.40476827034853</v>
      </c>
      <c r="D240" s="17">
        <f>E240*FWT!$K$169</f>
        <v>0.23039656195082994</v>
      </c>
      <c r="E240" s="17">
        <f>('12-100 Data'!D239*'12-100 Data'!$I$9)*(($D$3/'12-100 Data'!$C$2)^3)*(('12-100 Data'!$I$8/12.25)^5)*(FWT!$J$14/0.075)</f>
        <v>0.23039656195082994</v>
      </c>
      <c r="F240" s="13">
        <f t="shared" si="4"/>
        <v>67.285014281781642</v>
      </c>
    </row>
    <row r="241" spans="1:6" x14ac:dyDescent="0.2">
      <c r="A241" s="20">
        <v>236</v>
      </c>
      <c r="B241" s="71">
        <f>('12-100 Data'!B240*'12-100 Data'!$I$9)*($D$3/'12-100 Data'!$C$2)*(('12-100 Data'!$I$8/12.25)^3)*FWT!$K$169</f>
        <v>705</v>
      </c>
      <c r="C241" s="11">
        <f>'12-100 Data'!C240*(($D$3/'12-100 Data'!$C$2)^2)*(('12-100 Data'!$I$8/12.25)^2)*(FWT!$J$14/0.075)-(((((FWT!$B$12/FWT!$K$169)/((FWT!$C$14*FWT!$E$14)/144))/550)^2)*0.15)</f>
        <v>1.4044140502003812</v>
      </c>
      <c r="D241" s="17">
        <f>E241*FWT!$K$169</f>
        <v>0.23094735026072152</v>
      </c>
      <c r="E241" s="17">
        <f>('12-100 Data'!D240*'12-100 Data'!$I$9)*(($D$3/'12-100 Data'!$C$2)^3)*(('12-100 Data'!$I$8/12.25)^5)*(FWT!$J$14/0.075)</f>
        <v>0.23094735026072152</v>
      </c>
      <c r="F241" s="13">
        <f t="shared" si="4"/>
        <v>67.394404547961145</v>
      </c>
    </row>
    <row r="242" spans="1:6" x14ac:dyDescent="0.2">
      <c r="A242" s="20">
        <v>237</v>
      </c>
      <c r="B242" s="71">
        <f>('12-100 Data'!B241*'12-100 Data'!$I$9)*($D$3/'12-100 Data'!$C$2)*(('12-100 Data'!$I$8/12.25)^3)*FWT!$K$169</f>
        <v>708</v>
      </c>
      <c r="C242" s="11">
        <f>'12-100 Data'!C241*(($D$3/'12-100 Data'!$C$2)^2)*(('12-100 Data'!$I$8/12.25)^2)*(FWT!$J$14/0.075)-(((((FWT!$B$12/FWT!$K$169)/((FWT!$C$14*FWT!$E$14)/144))/550)^2)*0.15)</f>
        <v>1.4040483327074309</v>
      </c>
      <c r="D242" s="17">
        <f>E242*FWT!$K$169</f>
        <v>0.23149654825487803</v>
      </c>
      <c r="E242" s="17">
        <f>('12-100 Data'!D241*'12-100 Data'!$I$9)*(($D$3/'12-100 Data'!$C$2)^3)*(('12-100 Data'!$I$8/12.25)^5)*(FWT!$J$14/0.075)</f>
        <v>0.23149654825487803</v>
      </c>
      <c r="F242" s="13">
        <f t="shared" si="4"/>
        <v>67.503040927542528</v>
      </c>
    </row>
    <row r="243" spans="1:6" x14ac:dyDescent="0.2">
      <c r="A243" s="20">
        <v>238</v>
      </c>
      <c r="B243" s="71">
        <f>('12-100 Data'!B242*'12-100 Data'!$I$9)*($D$3/'12-100 Data'!$C$2)*(('12-100 Data'!$I$8/12.25)^3)*FWT!$K$169</f>
        <v>711</v>
      </c>
      <c r="C243" s="11">
        <f>'12-100 Data'!C242*(($D$3/'12-100 Data'!$C$2)^2)*(('12-100 Data'!$I$8/12.25)^2)*(FWT!$J$14/0.075)-(((((FWT!$B$12/FWT!$K$169)/((FWT!$C$14*FWT!$E$14)/144))/550)^2)*0.15)</f>
        <v>1.403670805218304</v>
      </c>
      <c r="D243" s="17">
        <f>E243*FWT!$K$169</f>
        <v>0.23204411074204948</v>
      </c>
      <c r="E243" s="17">
        <f>('12-100 Data'!D242*'12-100 Data'!$I$9)*(($D$3/'12-100 Data'!$C$2)^3)*(('12-100 Data'!$I$8/12.25)^5)*(FWT!$J$14/0.075)</f>
        <v>0.23204411074204948</v>
      </c>
      <c r="F243" s="13">
        <f t="shared" si="4"/>
        <v>67.610922104809802</v>
      </c>
    </row>
    <row r="244" spans="1:6" x14ac:dyDescent="0.2">
      <c r="A244" s="20">
        <v>239</v>
      </c>
      <c r="B244" s="71">
        <f>('12-100 Data'!B243*'12-100 Data'!$I$9)*($D$3/'12-100 Data'!$C$2)*(('12-100 Data'!$I$8/12.25)^3)*FWT!$K$169</f>
        <v>714</v>
      </c>
      <c r="C244" s="11">
        <f>'12-100 Data'!C243*(($D$3/'12-100 Data'!$C$2)^2)*(('12-100 Data'!$I$8/12.25)^2)*(FWT!$J$14/0.075)-(((((FWT!$B$12/FWT!$K$169)/((FWT!$C$14*FWT!$E$14)/144))/550)^2)*0.15)</f>
        <v>1.403281155064863</v>
      </c>
      <c r="D244" s="17">
        <f>E244*FWT!$K$169</f>
        <v>0.23258999223165605</v>
      </c>
      <c r="E244" s="17">
        <f>('12-100 Data'!D243*'12-100 Data'!$I$9)*(($D$3/'12-100 Data'!$C$2)^3)*(('12-100 Data'!$I$8/12.25)^5)*(FWT!$J$14/0.075)</f>
        <v>0.23258999223165605</v>
      </c>
      <c r="F244" s="13">
        <f t="shared" si="4"/>
        <v>67.718046661496658</v>
      </c>
    </row>
    <row r="245" spans="1:6" x14ac:dyDescent="0.2">
      <c r="A245" s="20">
        <v>240</v>
      </c>
      <c r="B245" s="71">
        <f>('12-100 Data'!B244*'12-100 Data'!$I$9)*($D$3/'12-100 Data'!$C$2)*(('12-100 Data'!$I$8/12.25)^3)*FWT!$K$169</f>
        <v>717</v>
      </c>
      <c r="C245" s="11">
        <f>'12-100 Data'!C244*(($D$3/'12-100 Data'!$C$2)^2)*(('12-100 Data'!$I$8/12.25)^2)*(FWT!$J$14/0.075)-(((((FWT!$B$12/FWT!$K$169)/((FWT!$C$14*FWT!$E$14)/144))/550)^2)*0.15)</f>
        <v>1.4028790696124898</v>
      </c>
      <c r="D245" s="17">
        <f>E245*FWT!$K$169</f>
        <v>0.2331341469405539</v>
      </c>
      <c r="E245" s="17">
        <f>('12-100 Data'!D244*'12-100 Data'!$I$9)*(($D$3/'12-100 Data'!$C$2)^3)*(('12-100 Data'!$I$8/12.25)^5)*(FWT!$J$14/0.075)</f>
        <v>0.2331341469405539</v>
      </c>
      <c r="F245" s="13">
        <f t="shared" si="4"/>
        <v>67.824413077553061</v>
      </c>
    </row>
    <row r="246" spans="1:6" x14ac:dyDescent="0.2">
      <c r="A246" s="20">
        <v>241</v>
      </c>
      <c r="B246" s="71">
        <f>('12-100 Data'!B245*'12-100 Data'!$I$9)*($D$3/'12-100 Data'!$C$2)*(('12-100 Data'!$I$8/12.25)^3)*FWT!$K$169</f>
        <v>720</v>
      </c>
      <c r="C246" s="11">
        <f>'12-100 Data'!C245*(($D$3/'12-100 Data'!$C$2)^2)*(('12-100 Data'!$I$8/12.25)^2)*(FWT!$J$14/0.075)-(((((FWT!$B$12/FWT!$K$169)/((FWT!$C$14*FWT!$E$14)/144))/550)^2)*0.15)</f>
        <v>1.4024642363100928</v>
      </c>
      <c r="D246" s="17">
        <f>E246*FWT!$K$169</f>
        <v>0.23367652879980266</v>
      </c>
      <c r="E246" s="17">
        <f>('12-100 Data'!D245*'12-100 Data'!$I$9)*(($D$3/'12-100 Data'!$C$2)^3)*(('12-100 Data'!$I$8/12.25)^5)*(FWT!$J$14/0.075)</f>
        <v>0.23367652879980266</v>
      </c>
      <c r="F246" s="13">
        <f t="shared" si="4"/>
        <v>67.930019731898554</v>
      </c>
    </row>
    <row r="247" spans="1:6" x14ac:dyDescent="0.2">
      <c r="A247" s="20">
        <v>242</v>
      </c>
      <c r="B247" s="71">
        <f>('12-100 Data'!B246*'12-100 Data'!$I$9)*($D$3/'12-100 Data'!$C$2)*(('12-100 Data'!$I$8/12.25)^3)*FWT!$K$169</f>
        <v>723</v>
      </c>
      <c r="C247" s="11">
        <f>'12-100 Data'!C246*(($D$3/'12-100 Data'!$C$2)^2)*(('12-100 Data'!$I$8/12.25)^2)*(FWT!$J$14/0.075)-(((((FWT!$B$12/FWT!$K$169)/((FWT!$C$14*FWT!$E$14)/144))/550)^2)*0.15)</f>
        <v>1.4020363427398341</v>
      </c>
      <c r="D247" s="17">
        <f>E247*FWT!$K$169</f>
        <v>0.23421709146143191</v>
      </c>
      <c r="E247" s="17">
        <f>('12-100 Data'!D246*'12-100 Data'!$I$9)*(($D$3/'12-100 Data'!$C$2)^3)*(('12-100 Data'!$I$8/12.25)^5)*(FWT!$J$14/0.075)</f>
        <v>0.23421709146143191</v>
      </c>
      <c r="F247" s="13">
        <f t="shared" si="4"/>
        <v>68.034864903162386</v>
      </c>
    </row>
    <row r="248" spans="1:6" x14ac:dyDescent="0.2">
      <c r="A248" s="20">
        <v>243</v>
      </c>
      <c r="B248" s="71">
        <f>('12-100 Data'!B247*'12-100 Data'!$I$9)*($D$3/'12-100 Data'!$C$2)*(('12-100 Data'!$I$8/12.25)^3)*FWT!$K$169</f>
        <v>726</v>
      </c>
      <c r="C248" s="11">
        <f>'12-100 Data'!C247*(($D$3/'12-100 Data'!$C$2)^2)*(('12-100 Data'!$I$8/12.25)^2)*(FWT!$J$14/0.075)-(((((FWT!$B$12/FWT!$K$169)/((FWT!$C$14*FWT!$E$14)/144))/550)^2)*0.15)</f>
        <v>1.4015950766665746</v>
      </c>
      <c r="D248" s="17">
        <f>E248*FWT!$K$169</f>
        <v>0.23475578830520702</v>
      </c>
      <c r="E248" s="17">
        <f>('12-100 Data'!D247*'12-100 Data'!$I$9)*(($D$3/'12-100 Data'!$C$2)^3)*(('12-100 Data'!$I$8/12.25)^5)*(FWT!$J$14/0.075)</f>
        <v>0.23475578830520702</v>
      </c>
      <c r="F248" s="13">
        <f t="shared" si="4"/>
        <v>68.13894677041003</v>
      </c>
    </row>
    <row r="249" spans="1:6" x14ac:dyDescent="0.2">
      <c r="A249" s="20">
        <v>244</v>
      </c>
      <c r="B249" s="71">
        <f>('12-100 Data'!B248*'12-100 Data'!$I$9)*($D$3/'12-100 Data'!$C$2)*(('12-100 Data'!$I$8/12.25)^3)*FWT!$K$169</f>
        <v>729</v>
      </c>
      <c r="C249" s="11">
        <f>'12-100 Data'!C248*(($D$3/'12-100 Data'!$C$2)^2)*(('12-100 Data'!$I$8/12.25)^2)*(FWT!$J$14/0.075)-(((((FWT!$B$12/FWT!$K$169)/((FWT!$C$14*FWT!$E$14)/144))/550)^2)*0.15)</f>
        <v>1.401140126087048</v>
      </c>
      <c r="D249" s="17">
        <f>E249*FWT!$K$169</f>
        <v>0.23529257244539564</v>
      </c>
      <c r="E249" s="17">
        <f>('12-100 Data'!D248*'12-100 Data'!$I$9)*(($D$3/'12-100 Data'!$C$2)^3)*(('12-100 Data'!$I$8/12.25)^5)*(FWT!$J$14/0.075)</f>
        <v>0.23529257244539564</v>
      </c>
      <c r="F249" s="13">
        <f t="shared" si="4"/>
        <v>68.24226341385581</v>
      </c>
    </row>
    <row r="250" spans="1:6" x14ac:dyDescent="0.2">
      <c r="A250" s="20">
        <v>245</v>
      </c>
      <c r="B250" s="71">
        <f>('12-100 Data'!B249*'12-100 Data'!$I$9)*($D$3/'12-100 Data'!$C$2)*(('12-100 Data'!$I$8/12.25)^3)*FWT!$K$169</f>
        <v>732</v>
      </c>
      <c r="C250" s="11">
        <f>'12-100 Data'!C249*(($D$3/'12-100 Data'!$C$2)^2)*(('12-100 Data'!$I$8/12.25)^2)*(FWT!$J$14/0.075)-(((((FWT!$B$12/FWT!$K$169)/((FWT!$C$14*FWT!$E$14)/144))/550)^2)*0.15)</f>
        <v>1.400671179278753</v>
      </c>
      <c r="D250" s="17">
        <f>E250*FWT!$K$169</f>
        <v>0.23582739673753375</v>
      </c>
      <c r="E250" s="17">
        <f>('12-100 Data'!D249*'12-100 Data'!$I$9)*(($D$3/'12-100 Data'!$C$2)^3)*(('12-100 Data'!$I$8/12.25)^5)*(FWT!$J$14/0.075)</f>
        <v>0.23582739673753375</v>
      </c>
      <c r="F250" s="13">
        <f t="shared" si="4"/>
        <v>68.344812815560985</v>
      </c>
    </row>
    <row r="251" spans="1:6" x14ac:dyDescent="0.2">
      <c r="A251" s="20">
        <v>246</v>
      </c>
      <c r="B251" s="71">
        <f>('12-100 Data'!B250*'12-100 Data'!$I$9)*($D$3/'12-100 Data'!$C$2)*(('12-100 Data'!$I$8/12.25)^3)*FWT!$K$169</f>
        <v>735</v>
      </c>
      <c r="C251" s="11">
        <f>'12-100 Data'!C250*(($D$3/'12-100 Data'!$C$2)^2)*(('12-100 Data'!$I$8/12.25)^2)*(FWT!$J$14/0.075)-(((((FWT!$B$12/FWT!$K$169)/((FWT!$C$14*FWT!$E$14)/144))/550)^2)*0.15)</f>
        <v>1.4001879248485627</v>
      </c>
      <c r="D251" s="17">
        <f>E251*FWT!$K$169</f>
        <v>0.2363602137851909</v>
      </c>
      <c r="E251" s="17">
        <f>('12-100 Data'!D250*'12-100 Data'!$I$9)*(($D$3/'12-100 Data'!$C$2)^3)*(('12-100 Data'!$I$8/12.25)^5)*(FWT!$J$14/0.075)</f>
        <v>0.2363602137851909</v>
      </c>
      <c r="F251" s="13">
        <f t="shared" si="4"/>
        <v>68.446592860117377</v>
      </c>
    </row>
    <row r="252" spans="1:6" x14ac:dyDescent="0.2">
      <c r="A252" s="20">
        <v>247</v>
      </c>
      <c r="B252" s="71">
        <f>('12-100 Data'!B251*'12-100 Data'!$I$9)*($D$3/'12-100 Data'!$C$2)*(('12-100 Data'!$I$8/12.25)^3)*FWT!$K$169</f>
        <v>738</v>
      </c>
      <c r="C252" s="11">
        <f>'12-100 Data'!C251*(($D$3/'12-100 Data'!$C$2)^2)*(('12-100 Data'!$I$8/12.25)^2)*(FWT!$J$14/0.075)-(((((FWT!$B$12/FWT!$K$169)/((FWT!$C$14*FWT!$E$14)/144))/550)^2)*0.15)</f>
        <v>1.3996900517810635</v>
      </c>
      <c r="D252" s="17">
        <f>E252*FWT!$K$169</f>
        <v>0.23689097594673625</v>
      </c>
      <c r="E252" s="17">
        <f>('12-100 Data'!D251*'12-100 Data'!$I$9)*(($D$3/'12-100 Data'!$C$2)^3)*(('12-100 Data'!$I$8/12.25)^5)*(FWT!$J$14/0.075)</f>
        <v>0.23689097594673625</v>
      </c>
      <c r="F252" s="13">
        <f t="shared" si="4"/>
        <v>68.54760133531579</v>
      </c>
    </row>
    <row r="253" spans="1:6" x14ac:dyDescent="0.2">
      <c r="A253" s="20">
        <v>248</v>
      </c>
      <c r="B253" s="71">
        <f>('12-100 Data'!B252*'12-100 Data'!$I$9)*($D$3/'12-100 Data'!$C$2)*(('12-100 Data'!$I$8/12.25)^3)*FWT!$K$169</f>
        <v>741</v>
      </c>
      <c r="C253" s="11">
        <f>'12-100 Data'!C252*(($D$3/'12-100 Data'!$C$2)^2)*(('12-100 Data'!$I$8/12.25)^2)*(FWT!$J$14/0.075)-(((((FWT!$B$12/FWT!$K$169)/((FWT!$C$14*FWT!$E$14)/144))/550)^2)*0.15)</f>
        <v>1.3991772494866124</v>
      </c>
      <c r="D253" s="17">
        <f>E253*FWT!$K$169</f>
        <v>0.23741963534210361</v>
      </c>
      <c r="E253" s="17">
        <f>('12-100 Data'!D252*'12-100 Data'!$I$9)*(($D$3/'12-100 Data'!$C$2)^3)*(('12-100 Data'!$I$8/12.25)^5)*(FWT!$J$14/0.075)</f>
        <v>0.23741963534210361</v>
      </c>
      <c r="F253" s="13">
        <f t="shared" si="4"/>
        <v>68.64783593279941</v>
      </c>
    </row>
    <row r="254" spans="1:6" x14ac:dyDescent="0.2">
      <c r="A254" s="20">
        <v>249</v>
      </c>
      <c r="B254" s="71">
        <f>('12-100 Data'!B253*'12-100 Data'!$I$9)*($D$3/'12-100 Data'!$C$2)*(('12-100 Data'!$I$8/12.25)^3)*FWT!$K$169</f>
        <v>744</v>
      </c>
      <c r="C254" s="11">
        <f>'12-100 Data'!C253*(($D$3/'12-100 Data'!$C$2)^2)*(('12-100 Data'!$I$8/12.25)^2)*(FWT!$J$14/0.075)-(((((FWT!$B$12/FWT!$K$169)/((FWT!$C$14*FWT!$E$14)/144))/550)^2)*0.15)</f>
        <v>1.3986492078491124</v>
      </c>
      <c r="D254" s="17">
        <f>E254*FWT!$K$169</f>
        <v>0.23794614385955665</v>
      </c>
      <c r="E254" s="17">
        <f>('12-100 Data'!D253*'12-100 Data'!$I$9)*(($D$3/'12-100 Data'!$C$2)^3)*(('12-100 Data'!$I$8/12.25)^5)*(FWT!$J$14/0.075)</f>
        <v>0.23794614385955665</v>
      </c>
      <c r="F254" s="13">
        <f t="shared" si="4"/>
        <v>68.74729424870111</v>
      </c>
    </row>
    <row r="255" spans="1:6" x14ac:dyDescent="0.2">
      <c r="A255" s="20">
        <v>250</v>
      </c>
      <c r="B255" s="71">
        <f>('12-100 Data'!B254*'12-100 Data'!$I$9)*($D$3/'12-100 Data'!$C$2)*(('12-100 Data'!$I$8/12.25)^3)*FWT!$K$169</f>
        <v>747</v>
      </c>
      <c r="C255" s="11">
        <f>'12-100 Data'!C254*(($D$3/'12-100 Data'!$C$2)^2)*(('12-100 Data'!$I$8/12.25)^2)*(FWT!$J$14/0.075)-(((((FWT!$B$12/FWT!$K$169)/((FWT!$C$14*FWT!$E$14)/144))/550)^2)*0.15)</f>
        <v>1.3981056172735162</v>
      </c>
      <c r="D255" s="17">
        <f>E255*FWT!$K$169</f>
        <v>0.2384704531624543</v>
      </c>
      <c r="E255" s="17">
        <f>('12-100 Data'!D254*'12-100 Data'!$I$9)*(($D$3/'12-100 Data'!$C$2)^3)*(('12-100 Data'!$I$8/12.25)^5)*(FWT!$J$14/0.075)</f>
        <v>0.2384704531624543</v>
      </c>
      <c r="F255" s="13">
        <f t="shared" si="4"/>
        <v>68.845973784265055</v>
      </c>
    </row>
    <row r="256" spans="1:6" x14ac:dyDescent="0.2">
      <c r="A256" s="20">
        <v>251</v>
      </c>
      <c r="B256" s="71">
        <f>('12-100 Data'!B255*'12-100 Data'!$I$9)*($D$3/'12-100 Data'!$C$2)*(('12-100 Data'!$I$8/12.25)^3)*FWT!$K$169</f>
        <v>750</v>
      </c>
      <c r="C256" s="11">
        <f>'12-100 Data'!C255*(($D$3/'12-100 Data'!$C$2)^2)*(('12-100 Data'!$I$8/12.25)^2)*(FWT!$J$14/0.075)-(((((FWT!$B$12/FWT!$K$169)/((FWT!$C$14*FWT!$E$14)/144))/550)^2)*0.15)</f>
        <v>1.3975461687330446</v>
      </c>
      <c r="D256" s="17">
        <f>E256*FWT!$K$169</f>
        <v>0.2389925146960144</v>
      </c>
      <c r="E256" s="17">
        <f>('12-100 Data'!D255*'12-100 Data'!$I$9)*(($D$3/'12-100 Data'!$C$2)^3)*(('12-100 Data'!$I$8/12.25)^5)*(FWT!$J$14/0.075)</f>
        <v>0.2389925146960144</v>
      </c>
      <c r="F256" s="13">
        <f t="shared" si="4"/>
        <v>68.943871946452134</v>
      </c>
    </row>
    <row r="257" spans="1:6" x14ac:dyDescent="0.2">
      <c r="A257" s="20">
        <v>252</v>
      </c>
      <c r="B257" s="71">
        <f>('12-100 Data'!B256*'12-100 Data'!$I$9)*($D$3/'12-100 Data'!$C$2)*(('12-100 Data'!$I$8/12.25)^3)*FWT!$K$169</f>
        <v>753</v>
      </c>
      <c r="C257" s="11">
        <f>'12-100 Data'!C256*(($D$3/'12-100 Data'!$C$2)^2)*(('12-100 Data'!$I$8/12.25)^2)*(FWT!$J$14/0.075)-(((((FWT!$B$12/FWT!$K$169)/((FWT!$C$14*FWT!$E$14)/144))/550)^2)*0.15)</f>
        <v>1.3969705538161352</v>
      </c>
      <c r="D257" s="17">
        <f>E257*FWT!$K$169</f>
        <v>0.23951227969407965</v>
      </c>
      <c r="E257" s="17">
        <f>('12-100 Data'!D256*'12-100 Data'!$I$9)*(($D$3/'12-100 Data'!$C$2)^3)*(('12-100 Data'!$I$8/12.25)^5)*(FWT!$J$14/0.075)</f>
        <v>0.23951227969407965</v>
      </c>
      <c r="F257" s="13">
        <f t="shared" si="4"/>
        <v>69.040986048528481</v>
      </c>
    </row>
    <row r="258" spans="1:6" x14ac:dyDescent="0.2">
      <c r="A258" s="20">
        <v>253</v>
      </c>
      <c r="B258" s="71">
        <f>('12-100 Data'!B257*'12-100 Data'!$I$9)*($D$3/'12-100 Data'!$C$2)*(('12-100 Data'!$I$8/12.25)^3)*FWT!$K$169</f>
        <v>756</v>
      </c>
      <c r="C258" s="11">
        <f>'12-100 Data'!C257*(($D$3/'12-100 Data'!$C$2)^2)*(('12-100 Data'!$I$8/12.25)^2)*(FWT!$J$14/0.075)-(((((FWT!$B$12/FWT!$K$169)/((FWT!$C$14*FWT!$E$14)/144))/550)^2)*0.15)</f>
        <v>1.3963784647731026</v>
      </c>
      <c r="D258" s="17">
        <f>E258*FWT!$K$169</f>
        <v>0.24002969918588093</v>
      </c>
      <c r="E258" s="17">
        <f>('12-100 Data'!D257*'12-100 Data'!$I$9)*(($D$3/'12-100 Data'!$C$2)^3)*(('12-100 Data'!$I$8/12.25)^5)*(FWT!$J$14/0.075)</f>
        <v>0.24002969918588093</v>
      </c>
      <c r="F258" s="13">
        <f t="shared" si="4"/>
        <v>69.137313310637325</v>
      </c>
    </row>
    <row r="259" spans="1:6" x14ac:dyDescent="0.2">
      <c r="A259" s="20">
        <v>254</v>
      </c>
      <c r="B259" s="71">
        <f>('12-100 Data'!B258*'12-100 Data'!$I$9)*($D$3/'12-100 Data'!$C$2)*(('12-100 Data'!$I$8/12.25)^3)*FWT!$K$169</f>
        <v>759</v>
      </c>
      <c r="C259" s="11">
        <f>'12-100 Data'!C258*(($D$3/'12-100 Data'!$C$2)^2)*(('12-100 Data'!$I$8/12.25)^2)*(FWT!$J$14/0.075)-(((((FWT!$B$12/FWT!$K$169)/((FWT!$C$14*FWT!$E$14)/144))/550)^2)*0.15)</f>
        <v>1.3957695945625281</v>
      </c>
      <c r="D259" s="17">
        <f>E259*FWT!$K$169</f>
        <v>0.24054472400280183</v>
      </c>
      <c r="E259" s="17">
        <f>('12-100 Data'!D258*'12-100 Data'!$I$9)*(($D$3/'12-100 Data'!$C$2)^3)*(('12-100 Data'!$I$8/12.25)^5)*(FWT!$J$14/0.075)</f>
        <v>0.24054472400280183</v>
      </c>
      <c r="F259" s="13">
        <f t="shared" si="4"/>
        <v>69.232850860353651</v>
      </c>
    </row>
    <row r="260" spans="1:6" x14ac:dyDescent="0.2">
      <c r="A260" s="20">
        <v>255</v>
      </c>
      <c r="B260" s="71">
        <f>('12-100 Data'!B259*'12-100 Data'!$I$9)*($D$3/'12-100 Data'!$C$2)*(('12-100 Data'!$I$8/12.25)^3)*FWT!$K$169</f>
        <v>762</v>
      </c>
      <c r="C260" s="11">
        <f>'12-100 Data'!C259*(($D$3/'12-100 Data'!$C$2)^2)*(('12-100 Data'!$I$8/12.25)^2)*(FWT!$J$14/0.075)-(((((FWT!$B$12/FWT!$K$169)/((FWT!$C$14*FWT!$E$14)/144))/550)^2)*0.15)</f>
        <v>1.3951436368973684</v>
      </c>
      <c r="D260" s="17">
        <f>E260*FWT!$K$169</f>
        <v>0.24105730478514298</v>
      </c>
      <c r="E260" s="17">
        <f>('12-100 Data'!D259*'12-100 Data'!$I$9)*(($D$3/'12-100 Data'!$C$2)^3)*(('12-100 Data'!$I$8/12.25)^5)*(FWT!$J$14/0.075)</f>
        <v>0.24105730478514298</v>
      </c>
      <c r="F260" s="13">
        <f t="shared" si="4"/>
        <v>69.327595733221244</v>
      </c>
    </row>
    <row r="261" spans="1:6" x14ac:dyDescent="0.2">
      <c r="A261" s="20">
        <v>256</v>
      </c>
      <c r="B261" s="71">
        <f>('12-100 Data'!B260*'12-100 Data'!$I$9)*($D$3/'12-100 Data'!$C$2)*(('12-100 Data'!$I$8/12.25)^3)*FWT!$K$169</f>
        <v>765</v>
      </c>
      <c r="C261" s="11">
        <f>'12-100 Data'!C260*(($D$3/'12-100 Data'!$C$2)^2)*(('12-100 Data'!$I$8/12.25)^2)*(FWT!$J$14/0.075)-(((((FWT!$B$12/FWT!$K$169)/((FWT!$C$14*FWT!$E$14)/144))/550)^2)*0.15)</f>
        <v>1.3945002862907847</v>
      </c>
      <c r="D261" s="17">
        <f>E261*FWT!$K$169</f>
        <v>0.24156739198888505</v>
      </c>
      <c r="E261" s="17">
        <f>('12-100 Data'!D260*'12-100 Data'!$I$9)*(($D$3/'12-100 Data'!$C$2)^3)*(('12-100 Data'!$I$8/12.25)^5)*(FWT!$J$14/0.075)</f>
        <v>0.24156739198888505</v>
      </c>
      <c r="F261" s="13">
        <f t="shared" si="4"/>
        <v>69.421544873272182</v>
      </c>
    </row>
    <row r="262" spans="1:6" x14ac:dyDescent="0.2">
      <c r="A262" s="20">
        <v>257</v>
      </c>
      <c r="B262" s="71">
        <f>('12-100 Data'!B261*'12-100 Data'!$I$9)*($D$3/'12-100 Data'!$C$2)*(('12-100 Data'!$I$8/12.25)^3)*FWT!$K$169</f>
        <v>768</v>
      </c>
      <c r="C262" s="11">
        <f>'12-100 Data'!C261*(($D$3/'12-100 Data'!$C$2)^2)*(('12-100 Data'!$I$8/12.25)^2)*(FWT!$J$14/0.075)-(((((FWT!$B$12/FWT!$K$169)/((FWT!$C$14*FWT!$E$14)/144))/550)^2)*0.15)</f>
        <v>1.3938392381016966</v>
      </c>
      <c r="D262" s="17">
        <f>E262*FWT!$K$169</f>
        <v>0.24207493589245316</v>
      </c>
      <c r="E262" s="17">
        <f>('12-100 Data'!D261*'12-100 Data'!$I$9)*(($D$3/'12-100 Data'!$C$2)^3)*(('12-100 Data'!$I$8/12.25)^5)*(FWT!$J$14/0.075)</f>
        <v>0.24207493589245316</v>
      </c>
      <c r="F262" s="13">
        <f t="shared" si="4"/>
        <v>69.514695133528178</v>
      </c>
    </row>
    <row r="263" spans="1:6" x14ac:dyDescent="0.2">
      <c r="A263" s="20">
        <v>258</v>
      </c>
      <c r="B263" s="71">
        <f>('12-100 Data'!B262*'12-100 Data'!$I$9)*($D$3/'12-100 Data'!$C$2)*(('12-100 Data'!$I$8/12.25)^3)*FWT!$K$169</f>
        <v>771</v>
      </c>
      <c r="C263" s="11">
        <f>'12-100 Data'!C262*(($D$3/'12-100 Data'!$C$2)^2)*(('12-100 Data'!$I$8/12.25)^2)*(FWT!$J$14/0.075)-(((((FWT!$B$12/FWT!$K$169)/((FWT!$C$14*FWT!$E$14)/144))/550)^2)*0.15)</f>
        <v>1.3931601885800542</v>
      </c>
      <c r="D263" s="17">
        <f>E263*FWT!$K$169</f>
        <v>0.24257988660347962</v>
      </c>
      <c r="E263" s="17">
        <f>('12-100 Data'!D262*'12-100 Data'!$I$9)*(($D$3/'12-100 Data'!$C$2)^3)*(('12-100 Data'!$I$8/12.25)^5)*(FWT!$J$14/0.075)</f>
        <v>0.24257988660347962</v>
      </c>
      <c r="F263" s="13">
        <f t="shared" ref="F263:F326" si="5">0.0001572*C263*B263/D263*100</f>
        <v>69.60704327648358</v>
      </c>
    </row>
    <row r="264" spans="1:6" x14ac:dyDescent="0.2">
      <c r="A264" s="20">
        <v>259</v>
      </c>
      <c r="B264" s="71">
        <f>('12-100 Data'!B263*'12-100 Data'!$I$9)*($D$3/'12-100 Data'!$C$2)*(('12-100 Data'!$I$8/12.25)^3)*FWT!$K$169</f>
        <v>774</v>
      </c>
      <c r="C264" s="11">
        <f>'12-100 Data'!C263*(($D$3/'12-100 Data'!$C$2)^2)*(('12-100 Data'!$I$8/12.25)^2)*(FWT!$J$14/0.075)-(((((FWT!$B$12/FWT!$K$169)/((FWT!$C$14*FWT!$E$14)/144))/550)^2)*0.15)</f>
        <v>1.3924628349118329</v>
      </c>
      <c r="D264" s="17">
        <f>E264*FWT!$K$169</f>
        <v>0.2430821940655675</v>
      </c>
      <c r="E264" s="17">
        <f>('12-100 Data'!D263*'12-100 Data'!$I$9)*(($D$3/'12-100 Data'!$C$2)^3)*(('12-100 Data'!$I$8/12.25)^5)*(FWT!$J$14/0.075)</f>
        <v>0.2430821940655675</v>
      </c>
      <c r="F264" s="13">
        <f t="shared" si="5"/>
        <v>69.698585974569909</v>
      </c>
    </row>
    <row r="265" spans="1:6" x14ac:dyDescent="0.2">
      <c r="A265" s="20">
        <v>260</v>
      </c>
      <c r="B265" s="71">
        <f>('12-100 Data'!B264*'12-100 Data'!$I$9)*($D$3/'12-100 Data'!$C$2)*(('12-100 Data'!$I$8/12.25)^3)*FWT!$K$169</f>
        <v>777</v>
      </c>
      <c r="C265" s="11">
        <f>'12-100 Data'!C264*(($D$3/'12-100 Data'!$C$2)^2)*(('12-100 Data'!$I$8/12.25)^2)*(FWT!$J$14/0.075)-(((((FWT!$B$12/FWT!$K$169)/((FWT!$C$14*FWT!$E$14)/144))/550)^2)*0.15)</f>
        <v>1.3917468752637541</v>
      </c>
      <c r="D265" s="17">
        <f>E265*FWT!$K$169</f>
        <v>0.24358180806505378</v>
      </c>
      <c r="E265" s="17">
        <f>('12-100 Data'!D264*'12-100 Data'!$I$9)*(($D$3/'12-100 Data'!$C$2)^3)*(('12-100 Data'!$I$8/12.25)^5)*(FWT!$J$14/0.075)</f>
        <v>0.24358180806505378</v>
      </c>
      <c r="F265" s="13">
        <f t="shared" si="5"/>
        <v>69.789319810601569</v>
      </c>
    </row>
    <row r="266" spans="1:6" x14ac:dyDescent="0.2">
      <c r="A266" s="20">
        <v>261</v>
      </c>
      <c r="B266" s="71">
        <f>('12-100 Data'!B265*'12-100 Data'!$I$9)*($D$3/'12-100 Data'!$C$2)*(('12-100 Data'!$I$8/12.25)^3)*FWT!$K$169</f>
        <v>780</v>
      </c>
      <c r="C266" s="11">
        <f>'12-100 Data'!C265*(($D$3/'12-100 Data'!$C$2)^2)*(('12-100 Data'!$I$8/12.25)^2)*(FWT!$J$14/0.075)-(((((FWT!$B$12/FWT!$K$169)/((FWT!$C$14*FWT!$E$14)/144))/550)^2)*0.15)</f>
        <v>1.391012008827718</v>
      </c>
      <c r="D266" s="17">
        <f>E266*FWT!$K$169</f>
        <v>0.24407867823777146</v>
      </c>
      <c r="E266" s="17">
        <f>('12-100 Data'!D265*'12-100 Data'!$I$9)*(($D$3/'12-100 Data'!$C$2)^3)*(('12-100 Data'!$I$8/12.25)^5)*(FWT!$J$14/0.075)</f>
        <v>0.24407867823777146</v>
      </c>
      <c r="F266" s="13">
        <f t="shared" si="5"/>
        <v>69.879241278202358</v>
      </c>
    </row>
    <row r="267" spans="1:6" x14ac:dyDescent="0.2">
      <c r="A267" s="20">
        <v>262</v>
      </c>
      <c r="B267" s="71">
        <f>('12-100 Data'!B266*'12-100 Data'!$I$9)*($D$3/'12-100 Data'!$C$2)*(('12-100 Data'!$I$8/12.25)^3)*FWT!$K$169</f>
        <v>783</v>
      </c>
      <c r="C267" s="11">
        <f>'12-100 Data'!C266*(($D$3/'12-100 Data'!$C$2)^2)*(('12-100 Data'!$I$8/12.25)^2)*(FWT!$J$14/0.075)-(((((FWT!$B$12/FWT!$K$169)/((FWT!$C$14*FWT!$E$14)/144))/550)^2)*0.15)</f>
        <v>1.3902579358649698</v>
      </c>
      <c r="D267" s="17">
        <f>E267*FWT!$K$169</f>
        <v>0.24457275407581305</v>
      </c>
      <c r="E267" s="17">
        <f>('12-100 Data'!D266*'12-100 Data'!$I$9)*(($D$3/'12-100 Data'!$C$2)^3)*(('12-100 Data'!$I$8/12.25)^5)*(FWT!$J$14/0.075)</f>
        <v>0.24457275407581305</v>
      </c>
      <c r="F267" s="13">
        <f t="shared" si="5"/>
        <v>69.968346782212677</v>
      </c>
    </row>
    <row r="268" spans="1:6" x14ac:dyDescent="0.2">
      <c r="A268" s="20">
        <v>263</v>
      </c>
      <c r="B268" s="71">
        <f>('12-100 Data'!B267*'12-100 Data'!$I$9)*($D$3/'12-100 Data'!$C$2)*(('12-100 Data'!$I$8/12.25)^3)*FWT!$K$169</f>
        <v>786</v>
      </c>
      <c r="C268" s="11">
        <f>'12-100 Data'!C267*(($D$3/'12-100 Data'!$C$2)^2)*(('12-100 Data'!$I$8/12.25)^2)*(FWT!$J$14/0.075)-(((((FWT!$B$12/FWT!$K$169)/((FWT!$C$14*FWT!$E$14)/144))/550)^2)*0.15)</f>
        <v>1.3894843577499816</v>
      </c>
      <c r="D268" s="17">
        <f>E268*FWT!$K$169</f>
        <v>0.24506398493429235</v>
      </c>
      <c r="E268" s="17">
        <f>('12-100 Data'!D267*'12-100 Data'!$I$9)*(($D$3/'12-100 Data'!$C$2)^3)*(('12-100 Data'!$I$8/12.25)^5)*(FWT!$J$14/0.075)</f>
        <v>0.24506398493429235</v>
      </c>
      <c r="F268" s="13">
        <f t="shared" si="5"/>
        <v>70.056632639077534</v>
      </c>
    </row>
    <row r="269" spans="1:6" x14ac:dyDescent="0.2">
      <c r="A269" s="20">
        <v>264</v>
      </c>
      <c r="B269" s="71">
        <f>('12-100 Data'!B268*'12-100 Data'!$I$9)*($D$3/'12-100 Data'!$C$2)*(('12-100 Data'!$I$8/12.25)^3)*FWT!$K$169</f>
        <v>789</v>
      </c>
      <c r="C269" s="11">
        <f>'12-100 Data'!C268*(($D$3/'12-100 Data'!$C$2)^2)*(('12-100 Data'!$I$8/12.25)^2)*(FWT!$J$14/0.075)-(((((FWT!$B$12/FWT!$K$169)/((FWT!$C$14*FWT!$E$14)/144))/550)^2)*0.15)</f>
        <v>1.3886909770140479</v>
      </c>
      <c r="D269" s="17">
        <f>E269*FWT!$K$169</f>
        <v>0.24555232003810684</v>
      </c>
      <c r="E269" s="17">
        <f>('12-100 Data'!D268*'12-100 Data'!$I$9)*(($D$3/'12-100 Data'!$C$2)^3)*(('12-100 Data'!$I$8/12.25)^5)*(FWT!$J$14/0.075)</f>
        <v>0.24555232003810684</v>
      </c>
      <c r="F269" s="13">
        <f t="shared" si="5"/>
        <v>70.144095077213791</v>
      </c>
    </row>
    <row r="270" spans="1:6" x14ac:dyDescent="0.2">
      <c r="A270" s="20">
        <v>265</v>
      </c>
      <c r="B270" s="71">
        <f>('12-100 Data'!B269*'12-100 Data'!$I$9)*($D$3/'12-100 Data'!$C$2)*(('12-100 Data'!$I$8/12.25)^3)*FWT!$K$169</f>
        <v>792</v>
      </c>
      <c r="C270" s="11">
        <f>'12-100 Data'!C269*(($D$3/'12-100 Data'!$C$2)^2)*(('12-100 Data'!$I$8/12.25)^2)*(FWT!$J$14/0.075)-(((((FWT!$B$12/FWT!$K$169)/((FWT!$C$14*FWT!$E$14)/144))/550)^2)*0.15)</f>
        <v>1.387877497388623</v>
      </c>
      <c r="D270" s="17">
        <f>E270*FWT!$K$169</f>
        <v>0.24603770848869999</v>
      </c>
      <c r="E270" s="17">
        <f>('12-100 Data'!D269*'12-100 Data'!$I$9)*(($D$3/'12-100 Data'!$C$2)^3)*(('12-100 Data'!$I$8/12.25)^5)*(FWT!$J$14/0.075)</f>
        <v>0.24603770848869999</v>
      </c>
      <c r="F270" s="13">
        <f t="shared" si="5"/>
        <v>70.230730237358458</v>
      </c>
    </row>
    <row r="271" spans="1:6" x14ac:dyDescent="0.2">
      <c r="A271" s="20">
        <v>266</v>
      </c>
      <c r="B271" s="71">
        <f>('12-100 Data'!B270*'12-100 Data'!$I$9)*($D$3/'12-100 Data'!$C$2)*(('12-100 Data'!$I$8/12.25)^3)*FWT!$K$169</f>
        <v>795</v>
      </c>
      <c r="C271" s="11">
        <f>'12-100 Data'!C270*(($D$3/'12-100 Data'!$C$2)^2)*(('12-100 Data'!$I$8/12.25)^2)*(FWT!$J$14/0.075)-(((((FWT!$B$12/FWT!$K$169)/((FWT!$C$14*FWT!$E$14)/144))/550)^2)*0.15)</f>
        <v>1.3870436238483608</v>
      </c>
      <c r="D271" s="17">
        <f>E271*FWT!$K$169</f>
        <v>0.24652009927082247</v>
      </c>
      <c r="E271" s="17">
        <f>('12-100 Data'!D270*'12-100 Data'!$I$9)*(($D$3/'12-100 Data'!$C$2)^3)*(('12-100 Data'!$I$8/12.25)^5)*(FWT!$J$14/0.075)</f>
        <v>0.24652009927082247</v>
      </c>
      <c r="F271" s="13">
        <f t="shared" si="5"/>
        <v>70.316534172896013</v>
      </c>
    </row>
    <row r="272" spans="1:6" x14ac:dyDescent="0.2">
      <c r="A272" s="20">
        <v>267</v>
      </c>
      <c r="B272" s="71">
        <f>('12-100 Data'!B271*'12-100 Data'!$I$9)*($D$3/'12-100 Data'!$C$2)*(('12-100 Data'!$I$8/12.25)^3)*FWT!$K$169</f>
        <v>798</v>
      </c>
      <c r="C272" s="11">
        <f>'12-100 Data'!C271*(($D$3/'12-100 Data'!$C$2)^2)*(('12-100 Data'!$I$8/12.25)^2)*(FWT!$J$14/0.075)-(((((FWT!$B$12/FWT!$K$169)/((FWT!$C$14*FWT!$E$14)/144))/550)^2)*0.15)</f>
        <v>1.386189062653882</v>
      </c>
      <c r="D272" s="17">
        <f>E272*FWT!$K$169</f>
        <v>0.24699944125929477</v>
      </c>
      <c r="E272" s="17">
        <f>('12-100 Data'!D271*'12-100 Data'!$I$9)*(($D$3/'12-100 Data'!$C$2)^3)*(('12-100 Data'!$I$8/12.25)^5)*(FWT!$J$14/0.075)</f>
        <v>0.24699944125929477</v>
      </c>
      <c r="F272" s="13">
        <f t="shared" si="5"/>
        <v>70.401502850164917</v>
      </c>
    </row>
    <row r="273" spans="1:6" x14ac:dyDescent="0.2">
      <c r="A273" s="20">
        <v>268</v>
      </c>
      <c r="B273" s="71">
        <f>('12-100 Data'!B272*'12-100 Data'!$I$9)*($D$3/'12-100 Data'!$C$2)*(('12-100 Data'!$I$8/12.25)^3)*FWT!$K$169</f>
        <v>801</v>
      </c>
      <c r="C273" s="11">
        <f>'12-100 Data'!C272*(($D$3/'12-100 Data'!$C$2)^2)*(('12-100 Data'!$I$8/12.25)^2)*(FWT!$J$14/0.075)-(((((FWT!$B$12/FWT!$K$169)/((FWT!$C$14*FWT!$E$14)/144))/550)^2)*0.15)</f>
        <v>1.3853135213942733</v>
      </c>
      <c r="D273" s="17">
        <f>E273*FWT!$K$169</f>
        <v>0.24747568322576749</v>
      </c>
      <c r="E273" s="17">
        <f>('12-100 Data'!D272*'12-100 Data'!$I$9)*(($D$3/'12-100 Data'!$C$2)^3)*(('12-100 Data'!$I$8/12.25)^5)*(FWT!$J$14/0.075)</f>
        <v>0.24747568322576749</v>
      </c>
      <c r="F273" s="13">
        <f t="shared" si="5"/>
        <v>70.485632148744642</v>
      </c>
    </row>
    <row r="274" spans="1:6" x14ac:dyDescent="0.2">
      <c r="A274" s="20">
        <v>269</v>
      </c>
      <c r="B274" s="71">
        <f>('12-100 Data'!B273*'12-100 Data'!$I$9)*($D$3/'12-100 Data'!$C$2)*(('12-100 Data'!$I$8/12.25)^3)*FWT!$K$169</f>
        <v>804</v>
      </c>
      <c r="C274" s="11">
        <f>'12-100 Data'!C273*(($D$3/'12-100 Data'!$C$2)^2)*(('12-100 Data'!$I$8/12.25)^2)*(FWT!$J$14/0.075)-(((((FWT!$B$12/FWT!$K$169)/((FWT!$C$14*FWT!$E$14)/144))/550)^2)*0.15)</f>
        <v>1.3844167090292883</v>
      </c>
      <c r="D274" s="17">
        <f>E274*FWT!$K$169</f>
        <v>0.24794877384548325</v>
      </c>
      <c r="E274" s="17">
        <f>('12-100 Data'!D273*'12-100 Data'!$I$9)*(($D$3/'12-100 Data'!$C$2)^3)*(('12-100 Data'!$I$8/12.25)^5)*(FWT!$J$14/0.075)</f>
        <v>0.24794877384548325</v>
      </c>
      <c r="F274" s="13">
        <f t="shared" si="5"/>
        <v>70.568917861719967</v>
      </c>
    </row>
    <row r="275" spans="1:6" x14ac:dyDescent="0.2">
      <c r="A275" s="20">
        <v>270</v>
      </c>
      <c r="B275" s="71">
        <f>('12-100 Data'!B274*'12-100 Data'!$I$9)*($D$3/'12-100 Data'!$C$2)*(('12-100 Data'!$I$8/12.25)^3)*FWT!$K$169</f>
        <v>807</v>
      </c>
      <c r="C275" s="11">
        <f>'12-100 Data'!C274*(($D$3/'12-100 Data'!$C$2)^2)*(('12-100 Data'!$I$8/12.25)^2)*(FWT!$J$14/0.075)-(((((FWT!$B$12/FWT!$K$169)/((FWT!$C$14*FWT!$E$14)/144))/550)^2)*0.15)</f>
        <v>1.3834983359312918</v>
      </c>
      <c r="D275" s="17">
        <f>E275*FWT!$K$169</f>
        <v>0.24841866170403787</v>
      </c>
      <c r="E275" s="17">
        <f>('12-100 Data'!D274*'12-100 Data'!$I$9)*(($D$3/'12-100 Data'!$C$2)^3)*(('12-100 Data'!$I$8/12.25)^5)*(FWT!$J$14/0.075)</f>
        <v>0.24841866170403787</v>
      </c>
      <c r="F275" s="13">
        <f t="shared" si="5"/>
        <v>70.651355695925659</v>
      </c>
    </row>
    <row r="276" spans="1:6" x14ac:dyDescent="0.2">
      <c r="A276" s="20">
        <v>271</v>
      </c>
      <c r="B276" s="71">
        <f>('12-100 Data'!B275*'12-100 Data'!$I$9)*($D$3/'12-100 Data'!$C$2)*(('12-100 Data'!$I$8/12.25)^3)*FWT!$K$169</f>
        <v>810</v>
      </c>
      <c r="C276" s="11">
        <f>'12-100 Data'!C275*(($D$3/'12-100 Data'!$C$2)^2)*(('12-100 Data'!$I$8/12.25)^2)*(FWT!$J$14/0.075)-(((((FWT!$B$12/FWT!$K$169)/((FWT!$C$14*FWT!$E$14)/144))/550)^2)*0.15)</f>
        <v>1.3825581139269065</v>
      </c>
      <c r="D276" s="17">
        <f>E276*FWT!$K$169</f>
        <v>0.24888529530414086</v>
      </c>
      <c r="E276" s="17">
        <f>('12-100 Data'!D275*'12-100 Data'!$I$9)*(($D$3/'12-100 Data'!$C$2)^3)*(('12-100 Data'!$I$8/12.25)^5)*(FWT!$J$14/0.075)</f>
        <v>0.24888529530414086</v>
      </c>
      <c r="F276" s="13">
        <f t="shared" si="5"/>
        <v>70.732941272168418</v>
      </c>
    </row>
    <row r="277" spans="1:6" x14ac:dyDescent="0.2">
      <c r="A277" s="20">
        <v>272</v>
      </c>
      <c r="B277" s="71">
        <f>('12-100 Data'!B276*'12-100 Data'!$I$9)*($D$3/'12-100 Data'!$C$2)*(('12-100 Data'!$I$8/12.25)^3)*FWT!$K$169</f>
        <v>813</v>
      </c>
      <c r="C277" s="11">
        <f>'12-100 Data'!C276*(($D$3/'12-100 Data'!$C$2)^2)*(('12-100 Data'!$I$8/12.25)^2)*(FWT!$J$14/0.075)-(((((FWT!$B$12/FWT!$K$169)/((FWT!$C$14*FWT!$E$14)/144))/550)^2)*0.15)</f>
        <v>1.3815957563383987</v>
      </c>
      <c r="D277" s="17">
        <f>E277*FWT!$K$169</f>
        <v>0.2493486230723761</v>
      </c>
      <c r="E277" s="17">
        <f>('12-100 Data'!D276*'12-100 Data'!$I$9)*(($D$3/'12-100 Data'!$C$2)^3)*(('12-100 Data'!$I$8/12.25)^5)*(FWT!$J$14/0.075)</f>
        <v>0.2493486230723761</v>
      </c>
      <c r="F277" s="13">
        <f t="shared" si="5"/>
        <v>70.813670125428359</v>
      </c>
    </row>
    <row r="278" spans="1:6" x14ac:dyDescent="0.2">
      <c r="A278" s="20">
        <v>273</v>
      </c>
      <c r="B278" s="71">
        <f>('12-100 Data'!B277*'12-100 Data'!$I$9)*($D$3/'12-100 Data'!$C$2)*(('12-100 Data'!$I$8/12.25)^3)*FWT!$K$169</f>
        <v>816</v>
      </c>
      <c r="C278" s="11">
        <f>'12-100 Data'!C277*(($D$3/'12-100 Data'!$C$2)^2)*(('12-100 Data'!$I$8/12.25)^2)*(FWT!$J$14/0.075)-(((((FWT!$B$12/FWT!$K$169)/((FWT!$C$14*FWT!$E$14)/144))/550)^2)*0.15)</f>
        <v>1.3806109780247671</v>
      </c>
      <c r="D278" s="17">
        <f>E278*FWT!$K$169</f>
        <v>0.24980859336596259</v>
      </c>
      <c r="E278" s="17">
        <f>('12-100 Data'!D277*'12-100 Data'!$I$9)*(($D$3/'12-100 Data'!$C$2)^3)*(('12-100 Data'!$I$8/12.25)^5)*(FWT!$J$14/0.075)</f>
        <v>0.24980859336596259</v>
      </c>
      <c r="F278" s="13">
        <f t="shared" si="5"/>
        <v>70.893537705037545</v>
      </c>
    </row>
    <row r="279" spans="1:6" x14ac:dyDescent="0.2">
      <c r="A279" s="20">
        <v>274</v>
      </c>
      <c r="B279" s="71">
        <f>('12-100 Data'!B278*'12-100 Data'!$I$9)*($D$3/'12-100 Data'!$C$2)*(('12-100 Data'!$I$8/12.25)^3)*FWT!$K$169</f>
        <v>819</v>
      </c>
      <c r="C279" s="11">
        <f>'12-100 Data'!C278*(($D$3/'12-100 Data'!$C$2)^2)*(('12-100 Data'!$I$8/12.25)^2)*(FWT!$J$14/0.075)-(((((FWT!$B$12/FWT!$K$169)/((FWT!$C$14*FWT!$E$14)/144))/550)^2)*0.15)</f>
        <v>1.379603495422574</v>
      </c>
      <c r="D279" s="17">
        <f>E279*FWT!$K$169</f>
        <v>0.25026515447951447</v>
      </c>
      <c r="E279" s="17">
        <f>('12-100 Data'!D278*'12-100 Data'!$I$9)*(($D$3/'12-100 Data'!$C$2)^3)*(('12-100 Data'!$I$8/12.25)^5)*(FWT!$J$14/0.075)</f>
        <v>0.25026515447951447</v>
      </c>
      <c r="F279" s="13">
        <f t="shared" si="5"/>
        <v>70.972539374837396</v>
      </c>
    </row>
    <row r="280" spans="1:6" x14ac:dyDescent="0.2">
      <c r="A280" s="20">
        <v>275</v>
      </c>
      <c r="B280" s="71">
        <f>('12-100 Data'!B279*'12-100 Data'!$I$9)*($D$3/'12-100 Data'!$C$2)*(('12-100 Data'!$I$8/12.25)^3)*FWT!$K$169</f>
        <v>822</v>
      </c>
      <c r="C280" s="11">
        <f>'12-100 Data'!C279*(($D$3/'12-100 Data'!$C$2)^2)*(('12-100 Data'!$I$8/12.25)^2)*(FWT!$J$14/0.075)-(((((FWT!$B$12/FWT!$K$169)/((FWT!$C$14*FWT!$E$14)/144))/550)^2)*0.15)</f>
        <v>1.3785730265864791</v>
      </c>
      <c r="D280" s="17">
        <f>E280*FWT!$K$169</f>
        <v>0.25071825465180109</v>
      </c>
      <c r="E280" s="17">
        <f>('12-100 Data'!D279*'12-100 Data'!$I$9)*(($D$3/'12-100 Data'!$C$2)^3)*(('12-100 Data'!$I$8/12.25)^5)*(FWT!$J$14/0.075)</f>
        <v>0.25071825465180109</v>
      </c>
      <c r="F280" s="13">
        <f t="shared" si="5"/>
        <v>71.050670413313114</v>
      </c>
    </row>
    <row r="281" spans="1:6" x14ac:dyDescent="0.2">
      <c r="A281" s="20">
        <v>276</v>
      </c>
      <c r="B281" s="71">
        <f>('12-100 Data'!B280*'12-100 Data'!$I$9)*($D$3/'12-100 Data'!$C$2)*(('12-100 Data'!$I$8/12.25)^3)*FWT!$K$169</f>
        <v>825</v>
      </c>
      <c r="C281" s="11">
        <f>'12-100 Data'!C280*(($D$3/'12-100 Data'!$C$2)^2)*(('12-100 Data'!$I$8/12.25)^2)*(FWT!$J$14/0.075)-(((((FWT!$B$12/FWT!$K$169)/((FWT!$C$14*FWT!$E$14)/144))/550)^2)*0.15)</f>
        <v>1.3775192912295102</v>
      </c>
      <c r="D281" s="17">
        <f>E281*FWT!$K$169</f>
        <v>0.2511678420725072</v>
      </c>
      <c r="E281" s="17">
        <f>('12-100 Data'!D280*'12-100 Data'!$I$9)*(($D$3/'12-100 Data'!$C$2)^3)*(('12-100 Data'!$I$8/12.25)^5)*(FWT!$J$14/0.075)</f>
        <v>0.2511678420725072</v>
      </c>
      <c r="F281" s="13">
        <f t="shared" si="5"/>
        <v>71.12792601370613</v>
      </c>
    </row>
    <row r="282" spans="1:6" x14ac:dyDescent="0.2">
      <c r="A282" s="20">
        <v>277</v>
      </c>
      <c r="B282" s="71">
        <f>('12-100 Data'!B281*'12-100 Data'!$I$9)*($D$3/'12-100 Data'!$C$2)*(('12-100 Data'!$I$8/12.25)^3)*FWT!$K$169</f>
        <v>828</v>
      </c>
      <c r="C282" s="11">
        <f>'12-100 Data'!C281*(($D$3/'12-100 Data'!$C$2)^2)*(('12-100 Data'!$I$8/12.25)^2)*(FWT!$J$14/0.075)-(((((FWT!$B$12/FWT!$K$169)/((FWT!$C$14*FWT!$E$14)/144))/550)^2)*0.15)</f>
        <v>1.3764420107630422</v>
      </c>
      <c r="D282" s="17">
        <f>E282*FWT!$K$169</f>
        <v>0.25161386488899196</v>
      </c>
      <c r="E282" s="17">
        <f>('12-100 Data'!D281*'12-100 Data'!$I$9)*(($D$3/'12-100 Data'!$C$2)^3)*(('12-100 Data'!$I$8/12.25)^5)*(FWT!$J$14/0.075)</f>
        <v>0.25161386488899196</v>
      </c>
      <c r="F282" s="13">
        <f t="shared" si="5"/>
        <v>71.204301284103451</v>
      </c>
    </row>
    <row r="283" spans="1:6" x14ac:dyDescent="0.2">
      <c r="A283" s="20">
        <v>278</v>
      </c>
      <c r="B283" s="71">
        <f>('12-100 Data'!B282*'12-100 Data'!$I$9)*($D$3/'12-100 Data'!$C$2)*(('12-100 Data'!$I$8/12.25)^3)*FWT!$K$169</f>
        <v>831</v>
      </c>
      <c r="C283" s="11">
        <f>'12-100 Data'!C282*(($D$3/'12-100 Data'!$C$2)^2)*(('12-100 Data'!$I$8/12.25)^2)*(FWT!$J$14/0.075)-(((((FWT!$B$12/FWT!$K$169)/((FWT!$C$14*FWT!$E$14)/144))/550)^2)*0.15)</f>
        <v>1.3753409083365074</v>
      </c>
      <c r="D283" s="17">
        <f>E283*FWT!$K$169</f>
        <v>0.25205627121304958</v>
      </c>
      <c r="E283" s="17">
        <f>('12-100 Data'!D282*'12-100 Data'!$I$9)*(($D$3/'12-100 Data'!$C$2)^3)*(('12-100 Data'!$I$8/12.25)^5)*(FWT!$J$14/0.075)</f>
        <v>0.25205627121304958</v>
      </c>
      <c r="F283" s="13">
        <f t="shared" si="5"/>
        <v>71.279791247504136</v>
      </c>
    </row>
    <row r="284" spans="1:6" x14ac:dyDescent="0.2">
      <c r="A284" s="20">
        <v>279</v>
      </c>
      <c r="B284" s="71">
        <f>('12-100 Data'!B283*'12-100 Data'!$I$9)*($D$3/'12-100 Data'!$C$2)*(('12-100 Data'!$I$8/12.25)^3)*FWT!$K$169</f>
        <v>834</v>
      </c>
      <c r="C284" s="11">
        <f>'12-100 Data'!C283*(($D$3/'12-100 Data'!$C$2)^2)*(('12-100 Data'!$I$8/12.25)^2)*(FWT!$J$14/0.075)-(((((FWT!$B$12/FWT!$K$169)/((FWT!$C$14*FWT!$E$14)/144))/550)^2)*0.15)</f>
        <v>1.3742157088768268</v>
      </c>
      <c r="D284" s="17">
        <f>E284*FWT!$K$169</f>
        <v>0.2524950091276672</v>
      </c>
      <c r="E284" s="17">
        <f>('12-100 Data'!D283*'12-100 Data'!$I$9)*(($D$3/'12-100 Data'!$C$2)^3)*(('12-100 Data'!$I$8/12.25)^5)*(FWT!$J$14/0.075)</f>
        <v>0.2524950091276672</v>
      </c>
      <c r="F284" s="13">
        <f t="shared" si="5"/>
        <v>71.35439084186352</v>
      </c>
    </row>
    <row r="285" spans="1:6" x14ac:dyDescent="0.2">
      <c r="A285" s="20">
        <v>280</v>
      </c>
      <c r="B285" s="71">
        <f>('12-100 Data'!B284*'12-100 Data'!$I$9)*($D$3/'12-100 Data'!$C$2)*(('12-100 Data'!$I$8/12.25)^3)*FWT!$K$169</f>
        <v>837</v>
      </c>
      <c r="C285" s="11">
        <f>'12-100 Data'!C284*(($D$3/'12-100 Data'!$C$2)^2)*(('12-100 Data'!$I$8/12.25)^2)*(FWT!$J$14/0.075)-(((((FWT!$B$12/FWT!$K$169)/((FWT!$C$14*FWT!$E$14)/144))/550)^2)*0.15)</f>
        <v>1.3730661391275578</v>
      </c>
      <c r="D285" s="17">
        <f>E285*FWT!$K$169</f>
        <v>0.25293002669378523</v>
      </c>
      <c r="E285" s="17">
        <f>('12-100 Data'!D284*'12-100 Data'!$I$9)*(($D$3/'12-100 Data'!$C$2)^3)*(('12-100 Data'!$I$8/12.25)^5)*(FWT!$J$14/0.075)</f>
        <v>0.25293002669378523</v>
      </c>
      <c r="F285" s="13">
        <f t="shared" si="5"/>
        <v>71.428094920112656</v>
      </c>
    </row>
    <row r="286" spans="1:6" x14ac:dyDescent="0.2">
      <c r="A286" s="20">
        <v>281</v>
      </c>
      <c r="B286" s="71">
        <f>('12-100 Data'!B285*'12-100 Data'!$I$9)*($D$3/'12-100 Data'!$C$2)*(('12-100 Data'!$I$8/12.25)^3)*FWT!$K$169</f>
        <v>840</v>
      </c>
      <c r="C286" s="11">
        <f>'12-100 Data'!C285*(($D$3/'12-100 Data'!$C$2)^2)*(('12-100 Data'!$I$8/12.25)^2)*(FWT!$J$14/0.075)-(((((FWT!$B$12/FWT!$K$169)/((FWT!$C$14*FWT!$E$14)/144))/550)^2)*0.15)</f>
        <v>1.371891927687765</v>
      </c>
      <c r="D286" s="17">
        <f>E286*FWT!$K$169</f>
        <v>0.25336127195705527</v>
      </c>
      <c r="E286" s="17">
        <f>('12-100 Data'!D285*'12-100 Data'!$I$9)*(($D$3/'12-100 Data'!$C$2)^3)*(('12-100 Data'!$I$8/12.25)^5)*(FWT!$J$14/0.075)</f>
        <v>0.25336127195705527</v>
      </c>
      <c r="F286" s="13">
        <f t="shared" si="5"/>
        <v>71.500898250155558</v>
      </c>
    </row>
    <row r="287" spans="1:6" x14ac:dyDescent="0.2">
      <c r="A287" s="20">
        <v>282</v>
      </c>
      <c r="B287" s="71">
        <f>('12-100 Data'!B286*'12-100 Data'!$I$9)*($D$3/'12-100 Data'!$C$2)*(('12-100 Data'!$I$8/12.25)^3)*FWT!$K$169</f>
        <v>843</v>
      </c>
      <c r="C287" s="11">
        <f>'12-100 Data'!C286*(($D$3/'12-100 Data'!$C$2)^2)*(('12-100 Data'!$I$8/12.25)^2)*(FWT!$J$14/0.075)-(((((FWT!$B$12/FWT!$K$169)/((FWT!$C$14*FWT!$E$14)/144))/550)^2)*0.15)</f>
        <v>1.3706928050506184</v>
      </c>
      <c r="D287" s="17">
        <f>E287*FWT!$K$169</f>
        <v>0.2537886929545996</v>
      </c>
      <c r="E287" s="17">
        <f>('12-100 Data'!D286*'12-100 Data'!$I$9)*(($D$3/'12-100 Data'!$C$2)^3)*(('12-100 Data'!$I$8/12.25)^5)*(FWT!$J$14/0.075)</f>
        <v>0.2537886929545996</v>
      </c>
      <c r="F287" s="13">
        <f t="shared" si="5"/>
        <v>71.572795514842042</v>
      </c>
    </row>
    <row r="288" spans="1:6" x14ac:dyDescent="0.2">
      <c r="A288" s="20">
        <v>283</v>
      </c>
      <c r="B288" s="71">
        <f>('12-100 Data'!B287*'12-100 Data'!$I$9)*($D$3/'12-100 Data'!$C$2)*(('12-100 Data'!$I$8/12.25)^3)*FWT!$K$169</f>
        <v>846</v>
      </c>
      <c r="C288" s="11">
        <f>'12-100 Data'!C287*(($D$3/'12-100 Data'!$C$2)^2)*(('12-100 Data'!$I$8/12.25)^2)*(FWT!$J$14/0.075)-(((((FWT!$B$12/FWT!$K$169)/((FWT!$C$14*FWT!$E$14)/144))/550)^2)*0.15)</f>
        <v>1.3694685036417074</v>
      </c>
      <c r="D288" s="17">
        <f>E288*FWT!$K$169</f>
        <v>0.25421223772176926</v>
      </c>
      <c r="E288" s="17">
        <f>('12-100 Data'!D287*'12-100 Data'!$I$9)*(($D$3/'12-100 Data'!$C$2)^3)*(('12-100 Data'!$I$8/12.25)^5)*(FWT!$J$14/0.075)</f>
        <v>0.25421223772176926</v>
      </c>
      <c r="F288" s="13">
        <f t="shared" si="5"/>
        <v>71.643781311917039</v>
      </c>
    </row>
    <row r="289" spans="1:6" x14ac:dyDescent="0.2">
      <c r="A289" s="20">
        <v>284</v>
      </c>
      <c r="B289" s="71">
        <f>('12-100 Data'!B288*'12-100 Data'!$I$9)*($D$3/'12-100 Data'!$C$2)*(('12-100 Data'!$I$8/12.25)^3)*FWT!$K$169</f>
        <v>849</v>
      </c>
      <c r="C289" s="11">
        <f>'12-100 Data'!C288*(($D$3/'12-100 Data'!$C$2)^2)*(('12-100 Data'!$I$8/12.25)^2)*(FWT!$J$14/0.075)-(((((FWT!$B$12/FWT!$K$169)/((FWT!$C$14*FWT!$E$14)/144))/550)^2)*0.15)</f>
        <v>1.3682187578570733</v>
      </c>
      <c r="D289" s="17">
        <f>E289*FWT!$K$169</f>
        <v>0.2546318542989025</v>
      </c>
      <c r="E289" s="17">
        <f>('12-100 Data'!D288*'12-100 Data'!$I$9)*(($D$3/'12-100 Data'!$C$2)^3)*(('12-100 Data'!$I$8/12.25)^5)*(FWT!$J$14/0.075)</f>
        <v>0.2546318542989025</v>
      </c>
      <c r="F289" s="13">
        <f t="shared" si="5"/>
        <v>71.713850153945188</v>
      </c>
    </row>
    <row r="290" spans="1:6" x14ac:dyDescent="0.2">
      <c r="A290" s="20">
        <v>285</v>
      </c>
      <c r="B290" s="71">
        <f>('12-100 Data'!B289*'12-100 Data'!$I$9)*($D$3/'12-100 Data'!$C$2)*(('12-100 Data'!$I$8/12.25)^3)*FWT!$K$169</f>
        <v>852</v>
      </c>
      <c r="C290" s="11">
        <f>'12-100 Data'!C289*(($D$3/'12-100 Data'!$C$2)^2)*(('12-100 Data'!$I$8/12.25)^2)*(FWT!$J$14/0.075)-(((((FWT!$B$12/FWT!$K$169)/((FWT!$C$14*FWT!$E$14)/144))/550)^2)*0.15)</f>
        <v>1.3669433041009789</v>
      </c>
      <c r="D290" s="17">
        <f>E290*FWT!$K$169</f>
        <v>0.2550474907380828</v>
      </c>
      <c r="E290" s="17">
        <f>('12-100 Data'!D289*'12-100 Data'!$I$9)*(($D$3/'12-100 Data'!$C$2)^3)*(('12-100 Data'!$I$8/12.25)^5)*(FWT!$J$14/0.075)</f>
        <v>0.2550474907380828</v>
      </c>
      <c r="F290" s="13">
        <f t="shared" si="5"/>
        <v>71.782996468212332</v>
      </c>
    </row>
    <row r="291" spans="1:6" x14ac:dyDescent="0.2">
      <c r="A291" s="20">
        <v>286</v>
      </c>
      <c r="B291" s="71">
        <f>('12-100 Data'!B290*'12-100 Data'!$I$9)*($D$3/'12-100 Data'!$C$2)*(('12-100 Data'!$I$8/12.25)^3)*FWT!$K$169</f>
        <v>855</v>
      </c>
      <c r="C291" s="11">
        <f>'12-100 Data'!C290*(($D$3/'12-100 Data'!$C$2)^2)*(('12-100 Data'!$I$8/12.25)^2)*(FWT!$J$14/0.075)-(((((FWT!$B$12/FWT!$K$169)/((FWT!$C$14*FWT!$E$14)/144))/550)^2)*0.15)</f>
        <v>1.3656418808233792</v>
      </c>
      <c r="D291" s="17">
        <f>E291*FWT!$K$169</f>
        <v>0.25545909510989695</v>
      </c>
      <c r="E291" s="17">
        <f>('12-100 Data'!D290*'12-100 Data'!$I$9)*(($D$3/'12-100 Data'!$C$2)^3)*(('12-100 Data'!$I$8/12.25)^5)*(FWT!$J$14/0.075)</f>
        <v>0.25545909510989695</v>
      </c>
      <c r="F291" s="13">
        <f t="shared" si="5"/>
        <v>71.851214596600997</v>
      </c>
    </row>
    <row r="292" spans="1:6" x14ac:dyDescent="0.2">
      <c r="A292" s="20">
        <v>287</v>
      </c>
      <c r="B292" s="71">
        <f>('12-100 Data'!B291*'12-100 Data'!$I$9)*($D$3/'12-100 Data'!$C$2)*(('12-100 Data'!$I$8/12.25)^3)*FWT!$K$169</f>
        <v>858</v>
      </c>
      <c r="C292" s="11">
        <f>'12-100 Data'!C291*(($D$3/'12-100 Data'!$C$2)^2)*(('12-100 Data'!$I$8/12.25)^2)*(FWT!$J$14/0.075)-(((((FWT!$B$12/FWT!$K$169)/((FWT!$C$14*FWT!$E$14)/144))/550)^2)*0.15)</f>
        <v>1.3643142285571261</v>
      </c>
      <c r="D292" s="17">
        <f>E292*FWT!$K$169</f>
        <v>0.2558666155101928</v>
      </c>
      <c r="E292" s="17">
        <f>('12-100 Data'!D291*'12-100 Data'!$I$9)*(($D$3/'12-100 Data'!$C$2)^3)*(('12-100 Data'!$I$8/12.25)^5)*(FWT!$J$14/0.075)</f>
        <v>0.2558666155101928</v>
      </c>
      <c r="F292" s="13">
        <f t="shared" si="5"/>
        <v>71.918498795442162</v>
      </c>
    </row>
    <row r="293" spans="1:6" x14ac:dyDescent="0.2">
      <c r="A293" s="20">
        <v>288</v>
      </c>
      <c r="B293" s="71">
        <f>('12-100 Data'!B292*'12-100 Data'!$I$9)*($D$3/'12-100 Data'!$C$2)*(('12-100 Data'!$I$8/12.25)^3)*FWT!$K$169</f>
        <v>861</v>
      </c>
      <c r="C293" s="11">
        <f>'12-100 Data'!C292*(($D$3/'12-100 Data'!$C$2)^2)*(('12-100 Data'!$I$8/12.25)^2)*(FWT!$J$14/0.075)-(((((FWT!$B$12/FWT!$K$169)/((FWT!$C$14*FWT!$E$14)/144))/550)^2)*0.15)</f>
        <v>1.3629600899548959</v>
      </c>
      <c r="D293" s="17">
        <f>E293*FWT!$K$169</f>
        <v>0.25627000006683626</v>
      </c>
      <c r="E293" s="17">
        <f>('12-100 Data'!D292*'12-100 Data'!$I$9)*(($D$3/'12-100 Data'!$C$2)^3)*(('12-100 Data'!$I$8/12.25)^5)*(FWT!$J$14/0.075)</f>
        <v>0.25627000006683626</v>
      </c>
      <c r="F293" s="13">
        <f t="shared" si="5"/>
        <v>71.984843235342112</v>
      </c>
    </row>
    <row r="294" spans="1:6" x14ac:dyDescent="0.2">
      <c r="A294" s="20">
        <v>289</v>
      </c>
      <c r="B294" s="71">
        <f>('12-100 Data'!B293*'12-100 Data'!$I$9)*($D$3/'12-100 Data'!$C$2)*(('12-100 Data'!$I$8/12.25)^3)*FWT!$K$169</f>
        <v>864</v>
      </c>
      <c r="C294" s="11">
        <f>'12-100 Data'!C293*(($D$3/'12-100 Data'!$C$2)^2)*(('12-100 Data'!$I$8/12.25)^2)*(FWT!$J$14/0.075)-(((((FWT!$B$12/FWT!$K$169)/((FWT!$C$14*FWT!$E$14)/144))/550)^2)*0.15)</f>
        <v>1.3615792098258315</v>
      </c>
      <c r="D294" s="17">
        <f>E294*FWT!$K$169</f>
        <v>0.25666919694646995</v>
      </c>
      <c r="E294" s="17">
        <f>('12-100 Data'!D293*'12-100 Data'!$I$9)*(($D$3/'12-100 Data'!$C$2)^3)*(('12-100 Data'!$I$8/12.25)^5)*(FWT!$J$14/0.075)</f>
        <v>0.25666919694646995</v>
      </c>
      <c r="F294" s="13">
        <f t="shared" si="5"/>
        <v>72.050242000983417</v>
      </c>
    </row>
    <row r="295" spans="1:6" x14ac:dyDescent="0.2">
      <c r="A295" s="20">
        <v>290</v>
      </c>
      <c r="B295" s="71">
        <f>('12-100 Data'!B294*'12-100 Data'!$I$9)*($D$3/'12-100 Data'!$C$2)*(('12-100 Data'!$I$8/12.25)^3)*FWT!$K$169</f>
        <v>867</v>
      </c>
      <c r="C295" s="11">
        <f>'12-100 Data'!C294*(($D$3/'12-100 Data'!$C$2)^2)*(('12-100 Data'!$I$8/12.25)^2)*(FWT!$J$14/0.075)-(((((FWT!$B$12/FWT!$K$169)/((FWT!$C$14*FWT!$E$14)/144))/550)^2)*0.15)</f>
        <v>1.3601713351719151</v>
      </c>
      <c r="D295" s="17">
        <f>E295*FWT!$K$169</f>
        <v>0.2570641543612685</v>
      </c>
      <c r="E295" s="17">
        <f>('12-100 Data'!D294*'12-100 Data'!$I$9)*(($D$3/'12-100 Data'!$C$2)^3)*(('12-100 Data'!$I$8/12.25)^5)*(FWT!$J$14/0.075)</f>
        <v>0.2570641543612685</v>
      </c>
      <c r="F295" s="13">
        <f t="shared" si="5"/>
        <v>72.114689090901834</v>
      </c>
    </row>
    <row r="296" spans="1:6" x14ac:dyDescent="0.2">
      <c r="A296" s="20">
        <v>291</v>
      </c>
      <c r="B296" s="71">
        <f>('12-100 Data'!B295*'12-100 Data'!$I$9)*($D$3/'12-100 Data'!$C$2)*(('12-100 Data'!$I$8/12.25)^3)*FWT!$K$169</f>
        <v>870</v>
      </c>
      <c r="C296" s="11">
        <f>'12-100 Data'!C295*(($D$3/'12-100 Data'!$C$2)^2)*(('12-100 Data'!$I$8/12.25)^2)*(FWT!$J$14/0.075)-(((((FWT!$B$12/FWT!$K$169)/((FWT!$C$14*FWT!$E$14)/144))/550)^2)*0.15)</f>
        <v>1.3587362152240452</v>
      </c>
      <c r="D296" s="17">
        <f>E296*FWT!$K$169</f>
        <v>0.25745482057569713</v>
      </c>
      <c r="E296" s="17">
        <f>('12-100 Data'!D295*'12-100 Data'!$I$9)*(($D$3/'12-100 Data'!$C$2)^3)*(('12-100 Data'!$I$8/12.25)^5)*(FWT!$J$14/0.075)</f>
        <v>0.25745482057569713</v>
      </c>
      <c r="F296" s="13">
        <f t="shared" si="5"/>
        <v>72.178178417235941</v>
      </c>
    </row>
    <row r="297" spans="1:6" x14ac:dyDescent="0.2">
      <c r="A297" s="20">
        <v>292</v>
      </c>
      <c r="B297" s="71">
        <f>('12-100 Data'!B296*'12-100 Data'!$I$9)*($D$3/'12-100 Data'!$C$2)*(('12-100 Data'!$I$8/12.25)^3)*FWT!$K$169</f>
        <v>873</v>
      </c>
      <c r="C297" s="11">
        <f>'12-100 Data'!C296*(($D$3/'12-100 Data'!$C$2)^2)*(('12-100 Data'!$I$8/12.25)^2)*(FWT!$J$14/0.075)-(((((FWT!$B$12/FWT!$K$169)/((FWT!$C$14*FWT!$E$14)/144))/550)^2)*0.15)</f>
        <v>1.3572736014778635</v>
      </c>
      <c r="D297" s="17">
        <f>E297*FWT!$K$169</f>
        <v>0.2578411439132679</v>
      </c>
      <c r="E297" s="17">
        <f>('12-100 Data'!D296*'12-100 Data'!$I$9)*(($D$3/'12-100 Data'!$C$2)^3)*(('12-100 Data'!$I$8/12.25)^5)*(FWT!$J$14/0.075)</f>
        <v>0.2578411439132679</v>
      </c>
      <c r="F297" s="13">
        <f t="shared" si="5"/>
        <v>72.240703805452924</v>
      </c>
    </row>
    <row r="298" spans="1:6" x14ac:dyDescent="0.2">
      <c r="A298" s="20">
        <v>293</v>
      </c>
      <c r="B298" s="71">
        <f>('12-100 Data'!B297*'12-100 Data'!$I$9)*($D$3/'12-100 Data'!$C$2)*(('12-100 Data'!$I$8/12.25)^3)*FWT!$K$169</f>
        <v>876</v>
      </c>
      <c r="C298" s="11">
        <f>'12-100 Data'!C297*(($D$3/'12-100 Data'!$C$2)^2)*(('12-100 Data'!$I$8/12.25)^2)*(FWT!$J$14/0.075)-(((((FWT!$B$12/FWT!$K$169)/((FWT!$C$14*FWT!$E$14)/144))/550)^2)*0.15)</f>
        <v>1.3557832477292717</v>
      </c>
      <c r="D298" s="17">
        <f>E298*FWT!$K$169</f>
        <v>0.25822307276329526</v>
      </c>
      <c r="E298" s="17">
        <f>('12-100 Data'!D297*'12-100 Data'!$I$9)*(($D$3/'12-100 Data'!$C$2)^3)*(('12-100 Data'!$I$8/12.25)^5)*(FWT!$J$14/0.075)</f>
        <v>0.25822307276329526</v>
      </c>
      <c r="F298" s="13">
        <f t="shared" si="5"/>
        <v>72.302258994047065</v>
      </c>
    </row>
    <row r="299" spans="1:6" x14ac:dyDescent="0.2">
      <c r="A299" s="20">
        <v>294</v>
      </c>
      <c r="B299" s="71">
        <f>('12-100 Data'!B298*'12-100 Data'!$I$9)*($D$3/'12-100 Data'!$C$2)*(('12-100 Data'!$I$8/12.25)^3)*FWT!$K$169</f>
        <v>879</v>
      </c>
      <c r="C299" s="11">
        <f>'12-100 Data'!C298*(($D$3/'12-100 Data'!$C$2)^2)*(('12-100 Data'!$I$8/12.25)^2)*(FWT!$J$14/0.075)-(((((FWT!$B$12/FWT!$K$169)/((FWT!$C$14*FWT!$E$14)/144))/550)^2)*0.15)</f>
        <v>1.3542649101097013</v>
      </c>
      <c r="D299" s="17">
        <f>E299*FWT!$K$169</f>
        <v>0.25860055558765438</v>
      </c>
      <c r="E299" s="17">
        <f>('12-100 Data'!D298*'12-100 Data'!$I$9)*(($D$3/'12-100 Data'!$C$2)^3)*(('12-100 Data'!$I$8/12.25)^5)*(FWT!$J$14/0.075)</f>
        <v>0.25860055558765438</v>
      </c>
      <c r="F299" s="13">
        <f t="shared" si="5"/>
        <v>72.362837634212738</v>
      </c>
    </row>
    <row r="300" spans="1:6" x14ac:dyDescent="0.2">
      <c r="A300" s="20">
        <v>295</v>
      </c>
      <c r="B300" s="71">
        <f>('12-100 Data'!B299*'12-100 Data'!$I$9)*($D$3/'12-100 Data'!$C$2)*(('12-100 Data'!$I$8/12.25)^3)*FWT!$K$169</f>
        <v>882</v>
      </c>
      <c r="C300" s="11">
        <f>'12-100 Data'!C299*(($D$3/'12-100 Data'!$C$2)^2)*(('12-100 Data'!$I$8/12.25)^2)*(FWT!$J$14/0.075)-(((((FWT!$B$12/FWT!$K$169)/((FWT!$C$14*FWT!$E$14)/144))/550)^2)*0.15)</f>
        <v>1.3527183471210737</v>
      </c>
      <c r="D300" s="17">
        <f>E300*FWT!$K$169</f>
        <v>0.25897354092753544</v>
      </c>
      <c r="E300" s="17">
        <f>('12-100 Data'!D299*'12-100 Data'!$I$9)*(($D$3/'12-100 Data'!$C$2)^3)*(('12-100 Data'!$I$8/12.25)^5)*(FWT!$J$14/0.075)</f>
        <v>0.25897354092753544</v>
      </c>
      <c r="F300" s="13">
        <f t="shared" si="5"/>
        <v>72.422433289490513</v>
      </c>
    </row>
    <row r="301" spans="1:6" x14ac:dyDescent="0.2">
      <c r="A301" s="20">
        <v>296</v>
      </c>
      <c r="B301" s="71">
        <f>('12-100 Data'!B300*'12-100 Data'!$I$9)*($D$3/'12-100 Data'!$C$2)*(('12-100 Data'!$I$8/12.25)^3)*FWT!$K$169</f>
        <v>885</v>
      </c>
      <c r="C301" s="11">
        <f>'12-100 Data'!C300*(($D$3/'12-100 Data'!$C$2)^2)*(('12-100 Data'!$I$8/12.25)^2)*(FWT!$J$14/0.075)-(((((FWT!$B$12/FWT!$K$169)/((FWT!$C$14*FWT!$E$14)/144))/550)^2)*0.15)</f>
        <v>1.3511433196705054</v>
      </c>
      <c r="D301" s="17">
        <f>E301*FWT!$K$169</f>
        <v>0.25934197741020076</v>
      </c>
      <c r="E301" s="17">
        <f>('12-100 Data'!D300*'12-100 Data'!$I$9)*(($D$3/'12-100 Data'!$C$2)^3)*(('12-100 Data'!$I$8/12.25)^5)*(FWT!$J$14/0.075)</f>
        <v>0.25934197741020076</v>
      </c>
      <c r="F301" s="13">
        <f t="shared" si="5"/>
        <v>72.48103943538699</v>
      </c>
    </row>
    <row r="302" spans="1:6" x14ac:dyDescent="0.2">
      <c r="A302" s="20">
        <v>297</v>
      </c>
      <c r="B302" s="71">
        <f>('12-100 Data'!B301*'12-100 Data'!$I$9)*($D$3/'12-100 Data'!$C$2)*(('12-100 Data'!$I$8/12.25)^3)*FWT!$K$169</f>
        <v>888</v>
      </c>
      <c r="C302" s="11">
        <f>'12-100 Data'!C301*(($D$3/'12-100 Data'!$C$2)^2)*(('12-100 Data'!$I$8/12.25)^2)*(FWT!$J$14/0.075)-(((((FWT!$B$12/FWT!$K$169)/((FWT!$C$14*FWT!$E$14)/144))/550)^2)*0.15)</f>
        <v>1.3495395911047343</v>
      </c>
      <c r="D302" s="17">
        <f>E302*FWT!$K$169</f>
        <v>0.25970581375574014</v>
      </c>
      <c r="E302" s="17">
        <f>('12-100 Data'!D301*'12-100 Data'!$I$9)*(($D$3/'12-100 Data'!$C$2)^3)*(('12-100 Data'!$I$8/12.25)^5)*(FWT!$J$14/0.075)</f>
        <v>0.25970581375574014</v>
      </c>
      <c r="F302" s="13">
        <f t="shared" si="5"/>
        <v>72.538649458968465</v>
      </c>
    </row>
    <row r="303" spans="1:6" x14ac:dyDescent="0.2">
      <c r="A303" s="20">
        <v>298</v>
      </c>
      <c r="B303" s="71">
        <f>('12-100 Data'!B302*'12-100 Data'!$I$9)*($D$3/'12-100 Data'!$C$2)*(('12-100 Data'!$I$8/12.25)^3)*FWT!$K$169</f>
        <v>891</v>
      </c>
      <c r="C303" s="11">
        <f>'12-100 Data'!C302*(($D$3/'12-100 Data'!$C$2)^2)*(('12-100 Data'!$I$8/12.25)^2)*(FWT!$J$14/0.075)-(((((FWT!$B$12/FWT!$K$169)/((FWT!$C$14*FWT!$E$14)/144))/550)^2)*0.15)</f>
        <v>1.3479069272442432</v>
      </c>
      <c r="D303" s="17">
        <f>E303*FWT!$K$169</f>
        <v>0.26006499878382677</v>
      </c>
      <c r="E303" s="17">
        <f>('12-100 Data'!D302*'12-100 Data'!$I$9)*(($D$3/'12-100 Data'!$C$2)^3)*(('12-100 Data'!$I$8/12.25)^5)*(FWT!$J$14/0.075)</f>
        <v>0.26006499878382677</v>
      </c>
      <c r="F303" s="13">
        <f t="shared" si="5"/>
        <v>72.595256658425583</v>
      </c>
    </row>
    <row r="304" spans="1:6" x14ac:dyDescent="0.2">
      <c r="A304" s="20">
        <v>299</v>
      </c>
      <c r="B304" s="71">
        <f>('12-100 Data'!B303*'12-100 Data'!$I$9)*($D$3/'12-100 Data'!$C$2)*(('12-100 Data'!$I$8/12.25)^3)*FWT!$K$169</f>
        <v>894</v>
      </c>
      <c r="C304" s="11">
        <f>'12-100 Data'!C303*(($D$3/'12-100 Data'!$C$2)^2)*(('12-100 Data'!$I$8/12.25)^2)*(FWT!$J$14/0.075)-(((((FWT!$B$12/FWT!$K$169)/((FWT!$C$14*FWT!$E$14)/144))/550)^2)*0.15)</f>
        <v>1.3462450964171391</v>
      </c>
      <c r="D304" s="17">
        <f>E304*FWT!$K$169</f>
        <v>0.260419481420472</v>
      </c>
      <c r="E304" s="17">
        <f>('12-100 Data'!D303*'12-100 Data'!$I$9)*(($D$3/'12-100 Data'!$C$2)^3)*(('12-100 Data'!$I$8/12.25)^5)*(FWT!$J$14/0.075)</f>
        <v>0.260419481420472</v>
      </c>
      <c r="F304" s="13">
        <f t="shared" si="5"/>
        <v>72.650854242613178</v>
      </c>
    </row>
    <row r="305" spans="1:6" x14ac:dyDescent="0.2">
      <c r="A305" s="20">
        <v>300</v>
      </c>
      <c r="B305" s="71">
        <f>('12-100 Data'!B304*'12-100 Data'!$I$9)*($D$3/'12-100 Data'!$C$2)*(('12-100 Data'!$I$8/12.25)^3)*FWT!$K$169</f>
        <v>897</v>
      </c>
      <c r="C305" s="11">
        <f>'12-100 Data'!C304*(($D$3/'12-100 Data'!$C$2)^2)*(('12-100 Data'!$I$8/12.25)^2)*(FWT!$J$14/0.075)-(((((FWT!$B$12/FWT!$K$169)/((FWT!$C$14*FWT!$E$14)/144))/550)^2)*0.15)</f>
        <v>1.3445538694927235</v>
      </c>
      <c r="D305" s="17">
        <f>E305*FWT!$K$169</f>
        <v>0.26076921070478098</v>
      </c>
      <c r="E305" s="17">
        <f>('12-100 Data'!D304*'12-100 Data'!$I$9)*(($D$3/'12-100 Data'!$C$2)^3)*(('12-100 Data'!$I$8/12.25)^5)*(FWT!$J$14/0.075)</f>
        <v>0.26076921070478098</v>
      </c>
      <c r="F305" s="13">
        <f t="shared" si="5"/>
        <v>72.705435330560547</v>
      </c>
    </row>
    <row r="306" spans="1:6" x14ac:dyDescent="0.2">
      <c r="A306" s="20">
        <v>301</v>
      </c>
      <c r="B306" s="71">
        <f>('12-100 Data'!B305*'12-100 Data'!$I$9)*($D$3/'12-100 Data'!$C$2)*(('12-100 Data'!$I$8/12.25)^3)*FWT!$K$169</f>
        <v>900</v>
      </c>
      <c r="C306" s="11">
        <f>'12-100 Data'!C305*(($D$3/'12-100 Data'!$C$2)^2)*(('12-100 Data'!$I$8/12.25)^2)*(FWT!$J$14/0.075)-(((((FWT!$B$12/FWT!$K$169)/((FWT!$C$14*FWT!$E$14)/144))/550)^2)*0.15)</f>
        <v>1.3428330199148117</v>
      </c>
      <c r="D306" s="17">
        <f>E306*FWT!$K$169</f>
        <v>0.26111413579570786</v>
      </c>
      <c r="E306" s="17">
        <f>('12-100 Data'!D305*'12-100 Data'!$I$9)*(($D$3/'12-100 Data'!$C$2)^3)*(('12-100 Data'!$I$8/12.25)^5)*(FWT!$J$14/0.075)</f>
        <v>0.26111413579570786</v>
      </c>
      <c r="F306" s="13">
        <f t="shared" si="5"/>
        <v>72.758992950955545</v>
      </c>
    </row>
    <row r="307" spans="1:6" x14ac:dyDescent="0.2">
      <c r="A307" s="20">
        <v>302</v>
      </c>
      <c r="B307" s="71">
        <f>('12-100 Data'!B306*'12-100 Data'!$I$9)*($D$3/'12-100 Data'!$C$2)*(('12-100 Data'!$I$8/12.25)^3)*FWT!$K$169</f>
        <v>903</v>
      </c>
      <c r="C307" s="11">
        <f>'12-100 Data'!C306*(($D$3/'12-100 Data'!$C$2)^2)*(('12-100 Data'!$I$8/12.25)^2)*(FWT!$J$14/0.075)-(((((FWT!$B$12/FWT!$K$169)/((FWT!$C$14*FWT!$E$14)/144))/550)^2)*0.15)</f>
        <v>1.3410823237347476</v>
      </c>
      <c r="D307" s="17">
        <f>E307*FWT!$K$169</f>
        <v>0.26145420597881014</v>
      </c>
      <c r="E307" s="17">
        <f>('12-100 Data'!D306*'12-100 Data'!$I$9)*(($D$3/'12-100 Data'!$C$2)^3)*(('12-100 Data'!$I$8/12.25)^5)*(FWT!$J$14/0.075)</f>
        <v>0.26145420597881014</v>
      </c>
      <c r="F307" s="13">
        <f t="shared" si="5"/>
        <v>72.811520041599195</v>
      </c>
    </row>
    <row r="308" spans="1:6" x14ac:dyDescent="0.2">
      <c r="A308" s="20">
        <v>303</v>
      </c>
      <c r="B308" s="71">
        <f>('12-100 Data'!B307*'12-100 Data'!$I$9)*($D$3/'12-100 Data'!$C$2)*(('12-100 Data'!$I$8/12.25)^3)*FWT!$K$169</f>
        <v>906</v>
      </c>
      <c r="C308" s="11">
        <f>'12-100 Data'!C307*(($D$3/'12-100 Data'!$C$2)^2)*(('12-100 Data'!$I$8/12.25)^2)*(FWT!$J$14/0.075)-(((((FWT!$B$12/FWT!$K$169)/((FWT!$C$14*FWT!$E$14)/144))/550)^2)*0.15)</f>
        <v>1.3393015596441638</v>
      </c>
      <c r="D308" s="17">
        <f>E308*FWT!$K$169</f>
        <v>0.26178937067300367</v>
      </c>
      <c r="E308" s="17">
        <f>('12-100 Data'!D307*'12-100 Data'!$I$9)*(($D$3/'12-100 Data'!$C$2)^3)*(('12-100 Data'!$I$8/12.25)^5)*(FWT!$J$14/0.075)</f>
        <v>0.26178937067300367</v>
      </c>
      <c r="F308" s="13">
        <f t="shared" si="5"/>
        <v>72.863009448833594</v>
      </c>
    </row>
    <row r="309" spans="1:6" x14ac:dyDescent="0.2">
      <c r="A309" s="20">
        <v>304</v>
      </c>
      <c r="B309" s="71">
        <f>('12-100 Data'!B308*'12-100 Data'!$I$9)*($D$3/'12-100 Data'!$C$2)*(('12-100 Data'!$I$8/12.25)^3)*FWT!$K$169</f>
        <v>909</v>
      </c>
      <c r="C309" s="11">
        <f>'12-100 Data'!C308*(($D$3/'12-100 Data'!$C$2)^2)*(('12-100 Data'!$I$8/12.25)^2)*(FWT!$J$14/0.075)-(((((FWT!$B$12/FWT!$K$169)/((FWT!$C$14*FWT!$E$14)/144))/550)^2)*0.15)</f>
        <v>1.3374905090074429</v>
      </c>
      <c r="D309" s="17">
        <f>E309*FWT!$K$169</f>
        <v>0.26211957943731634</v>
      </c>
      <c r="E309" s="17">
        <f>('12-100 Data'!D308*'12-100 Data'!$I$9)*(($D$3/'12-100 Data'!$C$2)^3)*(('12-100 Data'!$I$8/12.25)^5)*(FWT!$J$14/0.075)</f>
        <v>0.26211957943731634</v>
      </c>
      <c r="F309" s="13">
        <f t="shared" si="5"/>
        <v>72.913453926940093</v>
      </c>
    </row>
    <row r="310" spans="1:6" x14ac:dyDescent="0.2">
      <c r="A310" s="20">
        <v>305</v>
      </c>
      <c r="B310" s="71">
        <f>('12-100 Data'!B309*'12-100 Data'!$I$9)*($D$3/'12-100 Data'!$C$2)*(('12-100 Data'!$I$8/12.25)^3)*FWT!$K$169</f>
        <v>912</v>
      </c>
      <c r="C310" s="11">
        <f>'12-100 Data'!C309*(($D$3/'12-100 Data'!$C$2)^2)*(('12-100 Data'!$I$8/12.25)^2)*(FWT!$J$14/0.075)-(((((FWT!$B$12/FWT!$K$169)/((FWT!$C$14*FWT!$E$14)/144))/550)^2)*0.15)</f>
        <v>1.3356489558939153</v>
      </c>
      <c r="D310" s="17">
        <f>E310*FWT!$K$169</f>
        <v>0.26244478197764382</v>
      </c>
      <c r="E310" s="17">
        <f>('12-100 Data'!D309*'12-100 Data'!$I$9)*(($D$3/'12-100 Data'!$C$2)^3)*(('12-100 Data'!$I$8/12.25)^5)*(FWT!$J$14/0.075)</f>
        <v>0.26244478197764382</v>
      </c>
      <c r="F310" s="13">
        <f t="shared" si="5"/>
        <v>72.962846137509075</v>
      </c>
    </row>
    <row r="311" spans="1:6" x14ac:dyDescent="0.2">
      <c r="A311" s="20">
        <v>306</v>
      </c>
      <c r="B311" s="71">
        <f>('12-100 Data'!B310*'12-100 Data'!$I$9)*($D$3/'12-100 Data'!$C$2)*(('12-100 Data'!$I$8/12.25)^3)*FWT!$K$169</f>
        <v>915</v>
      </c>
      <c r="C311" s="11">
        <f>'12-100 Data'!C310*(($D$3/'12-100 Data'!$C$2)^2)*(('12-100 Data'!$I$8/12.25)^2)*(FWT!$J$14/0.075)-(((((FWT!$B$12/FWT!$K$169)/((FWT!$C$14*FWT!$E$14)/144))/550)^2)*0.15)</f>
        <v>1.3337766871097749</v>
      </c>
      <c r="D311" s="17">
        <f>E311*FWT!$K$169</f>
        <v>0.26276492815350155</v>
      </c>
      <c r="E311" s="17">
        <f>('12-100 Data'!D310*'12-100 Data'!$I$9)*(($D$3/'12-100 Data'!$C$2)^3)*(('12-100 Data'!$I$8/12.25)^5)*(FWT!$J$14/0.075)</f>
        <v>0.26276492815350155</v>
      </c>
      <c r="F311" s="13">
        <f t="shared" si="5"/>
        <v>73.011178648781666</v>
      </c>
    </row>
    <row r="312" spans="1:6" x14ac:dyDescent="0.2">
      <c r="A312" s="20">
        <v>307</v>
      </c>
      <c r="B312" s="71">
        <f>('12-100 Data'!B311*'12-100 Data'!$I$9)*($D$3/'12-100 Data'!$C$2)*(('12-100 Data'!$I$8/12.25)^3)*FWT!$K$169</f>
        <v>918</v>
      </c>
      <c r="C312" s="11">
        <f>'12-100 Data'!C311*(($D$3/'12-100 Data'!$C$2)^2)*(('12-100 Data'!$I$8/12.25)^2)*(FWT!$J$14/0.075)-(((((FWT!$B$12/FWT!$K$169)/((FWT!$C$14*FWT!$E$14)/144))/550)^2)*0.15)</f>
        <v>1.3318734922297122</v>
      </c>
      <c r="D312" s="17">
        <f>E312*FWT!$K$169</f>
        <v>0.26307996798477995</v>
      </c>
      <c r="E312" s="17">
        <f>('12-100 Data'!D311*'12-100 Data'!$I$9)*(($D$3/'12-100 Data'!$C$2)^3)*(('12-100 Data'!$I$8/12.25)^5)*(FWT!$J$14/0.075)</f>
        <v>0.26307996798477995</v>
      </c>
      <c r="F312" s="13">
        <f t="shared" si="5"/>
        <v>73.05844393496065</v>
      </c>
    </row>
    <row r="313" spans="1:6" x14ac:dyDescent="0.2">
      <c r="A313" s="20">
        <v>308</v>
      </c>
      <c r="B313" s="71">
        <f>('12-100 Data'!B312*'12-100 Data'!$I$9)*($D$3/'12-100 Data'!$C$2)*(('12-100 Data'!$I$8/12.25)^3)*FWT!$K$169</f>
        <v>921</v>
      </c>
      <c r="C313" s="11">
        <f>'12-100 Data'!C312*(($D$3/'12-100 Data'!$C$2)^2)*(('12-100 Data'!$I$8/12.25)^2)*(FWT!$J$14/0.075)-(((((FWT!$B$12/FWT!$K$169)/((FWT!$C$14*FWT!$E$14)/144))/550)^2)*0.15)</f>
        <v>1.3299391636282671</v>
      </c>
      <c r="D313" s="17">
        <f>E313*FWT!$K$169</f>
        <v>0.26338985165849826</v>
      </c>
      <c r="E313" s="17">
        <f>('12-100 Data'!D312*'12-100 Data'!$I$9)*(($D$3/'12-100 Data'!$C$2)^3)*(('12-100 Data'!$I$8/12.25)^5)*(FWT!$J$14/0.075)</f>
        <v>0.26338985165849826</v>
      </c>
      <c r="F313" s="13">
        <f t="shared" si="5"/>
        <v>73.104634375492367</v>
      </c>
    </row>
    <row r="314" spans="1:6" x14ac:dyDescent="0.2">
      <c r="A314" s="20">
        <v>309</v>
      </c>
      <c r="B314" s="71">
        <f>('12-100 Data'!B313*'12-100 Data'!$I$9)*($D$3/'12-100 Data'!$C$2)*(('12-100 Data'!$I$8/12.25)^3)*FWT!$K$169</f>
        <v>924</v>
      </c>
      <c r="C314" s="11">
        <f>'12-100 Data'!C313*(($D$3/'12-100 Data'!$C$2)^2)*(('12-100 Data'!$I$8/12.25)^2)*(FWT!$J$14/0.075)-(((((FWT!$B$12/FWT!$K$169)/((FWT!$C$14*FWT!$E$14)/144))/550)^2)*0.15)</f>
        <v>1.32797349651092</v>
      </c>
      <c r="D314" s="17">
        <f>E314*FWT!$K$169</f>
        <v>0.26369452953555672</v>
      </c>
      <c r="E314" s="17">
        <f>('12-100 Data'!D313*'12-100 Data'!$I$9)*(($D$3/'12-100 Data'!$C$2)^3)*(('12-100 Data'!$I$8/12.25)^5)*(FWT!$J$14/0.075)</f>
        <v>0.26369452953555672</v>
      </c>
      <c r="F314" s="13">
        <f t="shared" si="5"/>
        <v>73.14974225431996</v>
      </c>
    </row>
    <row r="315" spans="1:6" x14ac:dyDescent="0.2">
      <c r="A315" s="20">
        <v>310</v>
      </c>
      <c r="B315" s="71">
        <f>('12-100 Data'!B314*'12-100 Data'!$I$9)*($D$3/'12-100 Data'!$C$2)*(('12-100 Data'!$I$8/12.25)^3)*FWT!$K$169</f>
        <v>927</v>
      </c>
      <c r="C315" s="11">
        <f>'12-100 Data'!C314*(($D$3/'12-100 Data'!$C$2)^2)*(('12-100 Data'!$I$8/12.25)^2)*(FWT!$J$14/0.075)-(((((FWT!$B$12/FWT!$K$169)/((FWT!$C$14*FWT!$E$14)/144))/550)^2)*0.15)</f>
        <v>1.325976288944881</v>
      </c>
      <c r="D315" s="17">
        <f>E315*FWT!$K$169</f>
        <v>0.26399395215749077</v>
      </c>
      <c r="E315" s="17">
        <f>('12-100 Data'!D314*'12-100 Data'!$I$9)*(($D$3/'12-100 Data'!$C$2)^3)*(('12-100 Data'!$I$8/12.25)^5)*(FWT!$J$14/0.075)</f>
        <v>0.26399395215749077</v>
      </c>
      <c r="F315" s="13">
        <f t="shared" si="5"/>
        <v>73.193759759104623</v>
      </c>
    </row>
    <row r="316" spans="1:6" x14ac:dyDescent="0.2">
      <c r="A316" s="20">
        <v>311</v>
      </c>
      <c r="B316" s="71">
        <f>('12-100 Data'!B315*'12-100 Data'!$I$9)*($D$3/'12-100 Data'!$C$2)*(('12-100 Data'!$I$8/12.25)^3)*FWT!$K$169</f>
        <v>930</v>
      </c>
      <c r="C316" s="11">
        <f>'12-100 Data'!C315*(($D$3/'12-100 Data'!$C$2)^2)*(('12-100 Data'!$I$8/12.25)^2)*(FWT!$J$14/0.075)-(((((FWT!$B$12/FWT!$K$169)/((FWT!$C$14*FWT!$E$14)/144))/550)^2)*0.15)</f>
        <v>1.3239473418896217</v>
      </c>
      <c r="D316" s="17">
        <f>E316*FWT!$K$169</f>
        <v>0.26428807025322421</v>
      </c>
      <c r="E316" s="17">
        <f>('12-100 Data'!D315*'12-100 Data'!$I$9)*(($D$3/'12-100 Data'!$C$2)^3)*(('12-100 Data'!$I$8/12.25)^5)*(FWT!$J$14/0.075)</f>
        <v>0.26428807025322421</v>
      </c>
      <c r="F316" s="13">
        <f t="shared" si="5"/>
        <v>73.236678980417892</v>
      </c>
    </row>
    <row r="317" spans="1:6" x14ac:dyDescent="0.2">
      <c r="A317" s="20">
        <v>312</v>
      </c>
      <c r="B317" s="71">
        <f>('12-100 Data'!B316*'12-100 Data'!$I$9)*($D$3/'12-100 Data'!$C$2)*(('12-100 Data'!$I$8/12.25)^3)*FWT!$K$169</f>
        <v>933</v>
      </c>
      <c r="C317" s="11">
        <f>'12-100 Data'!C316*(($D$3/'12-100 Data'!$C$2)^2)*(('12-100 Data'!$I$8/12.25)^2)*(FWT!$J$14/0.075)-(((((FWT!$B$12/FWT!$K$169)/((FWT!$C$14*FWT!$E$14)/144))/550)^2)*0.15)</f>
        <v>1.3218864592271127</v>
      </c>
      <c r="D317" s="17">
        <f>E317*FWT!$K$169</f>
        <v>0.26457683474582117</v>
      </c>
      <c r="E317" s="17">
        <f>('12-100 Data'!D316*'12-100 Data'!$I$9)*(($D$3/'12-100 Data'!$C$2)^3)*(('12-100 Data'!$I$8/12.25)^5)*(FWT!$J$14/0.075)</f>
        <v>0.26457683474582117</v>
      </c>
      <c r="F317" s="13">
        <f t="shared" si="5"/>
        <v>73.278491910902517</v>
      </c>
    </row>
    <row r="318" spans="1:6" x14ac:dyDescent="0.2">
      <c r="A318" s="20">
        <v>313</v>
      </c>
      <c r="B318" s="71">
        <f>('12-100 Data'!B317*'12-100 Data'!$I$9)*($D$3/'12-100 Data'!$C$2)*(('12-100 Data'!$I$8/12.25)^3)*FWT!$K$169</f>
        <v>936</v>
      </c>
      <c r="C318" s="11">
        <f>'12-100 Data'!C317*(($D$3/'12-100 Data'!$C$2)^2)*(('12-100 Data'!$I$8/12.25)^2)*(FWT!$J$14/0.075)-(((((FWT!$B$12/FWT!$K$169)/((FWT!$C$14*FWT!$E$14)/144))/550)^2)*0.15)</f>
        <v>1.3197934477917912</v>
      </c>
      <c r="D318" s="17">
        <f>E318*FWT!$K$169</f>
        <v>0.26486019675923961</v>
      </c>
      <c r="E318" s="17">
        <f>('12-100 Data'!D317*'12-100 Data'!$I$9)*(($D$3/'12-100 Data'!$C$2)^3)*(('12-100 Data'!$I$8/12.25)^5)*(FWT!$J$14/0.075)</f>
        <v>0.26486019675923961</v>
      </c>
      <c r="F318" s="13">
        <f t="shared" si="5"/>
        <v>73.319190444402452</v>
      </c>
    </row>
    <row r="319" spans="1:6" x14ac:dyDescent="0.2">
      <c r="A319" s="20">
        <v>314</v>
      </c>
      <c r="B319" s="71">
        <f>('12-100 Data'!B318*'12-100 Data'!$I$9)*($D$3/'12-100 Data'!$C$2)*(('12-100 Data'!$I$8/12.25)^3)*FWT!$K$169</f>
        <v>939</v>
      </c>
      <c r="C319" s="11">
        <f>'12-100 Data'!C318*(($D$3/'12-100 Data'!$C$2)^2)*(('12-100 Data'!$I$8/12.25)^2)*(FWT!$J$14/0.075)-(((((FWT!$B$12/FWT!$K$169)/((FWT!$C$14*FWT!$E$14)/144))/550)^2)*0.15)</f>
        <v>1.3176681174002489</v>
      </c>
      <c r="D319" s="17">
        <f>E319*FWT!$K$169</f>
        <v>0.26513810762508316</v>
      </c>
      <c r="E319" s="17">
        <f>('12-100 Data'!D318*'12-100 Data'!$I$9)*(($D$3/'12-100 Data'!$C$2)^3)*(('12-100 Data'!$I$8/12.25)^5)*(FWT!$J$14/0.075)</f>
        <v>0.26513810762508316</v>
      </c>
      <c r="F319" s="13">
        <f t="shared" si="5"/>
        <v>73.358766375061805</v>
      </c>
    </row>
    <row r="320" spans="1:6" x14ac:dyDescent="0.2">
      <c r="A320" s="20">
        <v>315</v>
      </c>
      <c r="B320" s="71">
        <f>('12-100 Data'!B319*'12-100 Data'!$I$9)*($D$3/'12-100 Data'!$C$2)*(('12-100 Data'!$I$8/12.25)^3)*FWT!$K$169</f>
        <v>942</v>
      </c>
      <c r="C320" s="11">
        <f>'12-100 Data'!C319*(($D$3/'12-100 Data'!$C$2)^2)*(('12-100 Data'!$I$8/12.25)^2)*(FWT!$J$14/0.075)-(((((FWT!$B$12/FWT!$K$169)/((FWT!$C$14*FWT!$E$14)/144))/550)^2)*0.15)</f>
        <v>1.3155102808806474</v>
      </c>
      <c r="D320" s="17">
        <f>E320*FWT!$K$169</f>
        <v>0.26541051888935463</v>
      </c>
      <c r="E320" s="17">
        <f>('12-100 Data'!D319*'12-100 Data'!$I$9)*(($D$3/'12-100 Data'!$C$2)^3)*(('12-100 Data'!$I$8/12.25)^5)*(FWT!$J$14/0.075)</f>
        <v>0.26541051888935463</v>
      </c>
      <c r="F320" s="13">
        <f t="shared" si="5"/>
        <v>73.397211396391938</v>
      </c>
    </row>
    <row r="321" spans="1:6" x14ac:dyDescent="0.2">
      <c r="A321" s="20">
        <v>316</v>
      </c>
      <c r="B321" s="71">
        <f>('12-100 Data'!B320*'12-100 Data'!$I$9)*($D$3/'12-100 Data'!$C$2)*(('12-100 Data'!$I$8/12.25)^3)*FWT!$K$169</f>
        <v>945</v>
      </c>
      <c r="C321" s="11">
        <f>'12-100 Data'!C320*(($D$3/'12-100 Data'!$C$2)^2)*(('12-100 Data'!$I$8/12.25)^2)*(FWT!$J$14/0.075)-(((((FWT!$B$12/FWT!$K$169)/((FWT!$C$14*FWT!$E$14)/144))/550)^2)*0.15)</f>
        <v>1.3133197541018329</v>
      </c>
      <c r="D321" s="17">
        <f>E321*FWT!$K$169</f>
        <v>0.26567738231920579</v>
      </c>
      <c r="E321" s="17">
        <f>('12-100 Data'!D320*'12-100 Data'!$I$9)*(($D$3/'12-100 Data'!$C$2)^3)*(('12-100 Data'!$I$8/12.25)^5)*(FWT!$J$14/0.075)</f>
        <v>0.26567738231920579</v>
      </c>
      <c r="F321" s="13">
        <f t="shared" si="5"/>
        <v>73.434517100306437</v>
      </c>
    </row>
    <row r="322" spans="1:6" x14ac:dyDescent="0.2">
      <c r="A322" s="20">
        <v>317</v>
      </c>
      <c r="B322" s="71">
        <f>('12-100 Data'!B321*'12-100 Data'!$I$9)*($D$3/'12-100 Data'!$C$2)*(('12-100 Data'!$I$8/12.25)^3)*FWT!$K$169</f>
        <v>948</v>
      </c>
      <c r="C322" s="11">
        <f>'12-100 Data'!C321*(($D$3/'12-100 Data'!$C$2)^2)*(('12-100 Data'!$I$8/12.25)^2)*(FWT!$J$14/0.075)-(((((FWT!$B$12/FWT!$K$169)/((FWT!$C$14*FWT!$E$14)/144))/550)^2)*0.15)</f>
        <v>1.311096356002212</v>
      </c>
      <c r="D322" s="17">
        <f>E322*FWT!$K$169</f>
        <v>0.26593864990969174</v>
      </c>
      <c r="E322" s="17">
        <f>('12-100 Data'!D321*'12-100 Data'!$I$9)*(($D$3/'12-100 Data'!$C$2)^3)*(('12-100 Data'!$I$8/12.25)^5)*(FWT!$J$14/0.075)</f>
        <v>0.26593864990969174</v>
      </c>
      <c r="F322" s="13">
        <f t="shared" si="5"/>
        <v>73.470674976124499</v>
      </c>
    </row>
    <row r="323" spans="1:6" x14ac:dyDescent="0.2">
      <c r="A323" s="20">
        <v>318</v>
      </c>
      <c r="B323" s="71">
        <f>('12-100 Data'!B322*'12-100 Data'!$I$9)*($D$3/'12-100 Data'!$C$2)*(('12-100 Data'!$I$8/12.25)^3)*FWT!$K$169</f>
        <v>951</v>
      </c>
      <c r="C323" s="11">
        <f>'12-100 Data'!C322*(($D$3/'12-100 Data'!$C$2)^2)*(('12-100 Data'!$I$8/12.25)^2)*(FWT!$J$14/0.075)-(((((FWT!$B$12/FWT!$K$169)/((FWT!$C$14*FWT!$E$14)/144))/550)^2)*0.15)</f>
        <v>1.3088399086183038</v>
      </c>
      <c r="D323" s="17">
        <f>E323*FWT!$K$169</f>
        <v>0.26619427389052103</v>
      </c>
      <c r="E323" s="17">
        <f>('12-100 Data'!D322*'12-100 Data'!$I$9)*(($D$3/'12-100 Data'!$C$2)^3)*(('12-100 Data'!$I$8/12.25)^5)*(FWT!$J$14/0.075)</f>
        <v>0.26619427389052103</v>
      </c>
      <c r="F323" s="13">
        <f t="shared" si="5"/>
        <v>73.50567640954047</v>
      </c>
    </row>
    <row r="324" spans="1:6" x14ac:dyDescent="0.2">
      <c r="A324" s="20">
        <v>319</v>
      </c>
      <c r="B324" s="71">
        <f>('12-100 Data'!B323*'12-100 Data'!$I$9)*($D$3/'12-100 Data'!$C$2)*(('12-100 Data'!$I$8/12.25)^3)*FWT!$K$169</f>
        <v>954</v>
      </c>
      <c r="C324" s="11">
        <f>'12-100 Data'!C323*(($D$3/'12-100 Data'!$C$2)^2)*(('12-100 Data'!$I$8/12.25)^2)*(FWT!$J$14/0.075)-(((((FWT!$B$12/FWT!$K$169)/((FWT!$C$14*FWT!$E$14)/144))/550)^2)*0.15)</f>
        <v>1.3065502371130489</v>
      </c>
      <c r="D324" s="17">
        <f>E324*FWT!$K$169</f>
        <v>0.26644420673280733</v>
      </c>
      <c r="E324" s="17">
        <f>('12-100 Data'!D323*'12-100 Data'!$I$9)*(($D$3/'12-100 Data'!$C$2)^3)*(('12-100 Data'!$I$8/12.25)^5)*(FWT!$J$14/0.075)</f>
        <v>0.26644420673280733</v>
      </c>
      <c r="F324" s="13">
        <f t="shared" si="5"/>
        <v>73.539512681561732</v>
      </c>
    </row>
    <row r="325" spans="1:6" x14ac:dyDescent="0.2">
      <c r="A325" s="20">
        <v>320</v>
      </c>
      <c r="B325" s="71">
        <f>('12-100 Data'!B324*'12-100 Data'!$I$9)*($D$3/'12-100 Data'!$C$2)*(('12-100 Data'!$I$8/12.25)^3)*FWT!$K$169</f>
        <v>957</v>
      </c>
      <c r="C325" s="11">
        <f>'12-100 Data'!C324*(($D$3/'12-100 Data'!$C$2)^2)*(('12-100 Data'!$I$8/12.25)^2)*(FWT!$J$14/0.075)-(((((FWT!$B$12/FWT!$K$169)/((FWT!$C$14*FWT!$E$14)/144))/550)^2)*0.15)</f>
        <v>1.3042271698038244</v>
      </c>
      <c r="D325" s="17">
        <f>E325*FWT!$K$169</f>
        <v>0.26668840115582154</v>
      </c>
      <c r="E325" s="17">
        <f>('12-100 Data'!D324*'12-100 Data'!$I$9)*(($D$3/'12-100 Data'!$C$2)^3)*(('12-100 Data'!$I$8/12.25)^5)*(FWT!$J$14/0.075)</f>
        <v>0.26668840115582154</v>
      </c>
      <c r="F325" s="13">
        <f t="shared" si="5"/>
        <v>73.572174967412224</v>
      </c>
    </row>
    <row r="326" spans="1:6" x14ac:dyDescent="0.2">
      <c r="A326" s="20">
        <v>321</v>
      </c>
      <c r="B326" s="71">
        <f>('12-100 Data'!B325*'12-100 Data'!$I$9)*($D$3/'12-100 Data'!$C$2)*(('12-100 Data'!$I$8/12.25)^3)*FWT!$K$169</f>
        <v>960</v>
      </c>
      <c r="C326" s="11">
        <f>'12-100 Data'!C325*(($D$3/'12-100 Data'!$C$2)^2)*(('12-100 Data'!$I$8/12.25)^2)*(FWT!$J$14/0.075)-(((((FWT!$B$12/FWT!$K$169)/((FWT!$C$14*FWT!$E$14)/144))/550)^2)*0.15)</f>
        <v>1.3018705381901838</v>
      </c>
      <c r="D326" s="17">
        <f>E326*FWT!$K$169</f>
        <v>0.26692681013374214</v>
      </c>
      <c r="E326" s="17">
        <f>('12-100 Data'!D325*'12-100 Data'!$I$9)*(($D$3/'12-100 Data'!$C$2)^3)*(('12-100 Data'!$I$8/12.25)^5)*(FWT!$J$14/0.075)</f>
        <v>0.26692681013374214</v>
      </c>
      <c r="F326" s="13">
        <f t="shared" si="5"/>
        <v>73.603654335402993</v>
      </c>
    </row>
    <row r="327" spans="1:6" x14ac:dyDescent="0.2">
      <c r="A327" s="20">
        <v>322</v>
      </c>
      <c r="B327" s="71">
        <f>('12-100 Data'!B326*'12-100 Data'!$I$9)*($D$3/'12-100 Data'!$C$2)*(('12-100 Data'!$I$8/12.25)^3)*FWT!$K$169</f>
        <v>963</v>
      </c>
      <c r="C327" s="11">
        <f>'12-100 Data'!C326*(($D$3/'12-100 Data'!$C$2)^2)*(('12-100 Data'!$I$8/12.25)^2)*(FWT!$J$14/0.075)-(((((FWT!$B$12/FWT!$K$169)/((FWT!$C$14*FWT!$E$14)/144))/550)^2)*0.15)</f>
        <v>1.2994801769813127</v>
      </c>
      <c r="D327" s="17">
        <f>E327*FWT!$K$169</f>
        <v>0.26715938690240582</v>
      </c>
      <c r="E327" s="17">
        <f>('12-100 Data'!D326*'12-100 Data'!$I$9)*(($D$3/'12-100 Data'!$C$2)^3)*(('12-100 Data'!$I$8/12.25)^5)*(FWT!$J$14/0.075)</f>
        <v>0.26715938690240582</v>
      </c>
      <c r="F327" s="13">
        <f t="shared" ref="F327:F390" si="6">0.0001572*C327*B327/D327*100</f>
        <v>73.633941745767928</v>
      </c>
    </row>
    <row r="328" spans="1:6" x14ac:dyDescent="0.2">
      <c r="A328" s="20">
        <v>323</v>
      </c>
      <c r="B328" s="71">
        <f>('12-100 Data'!B327*'12-100 Data'!$I$9)*($D$3/'12-100 Data'!$C$2)*(('12-100 Data'!$I$8/12.25)^3)*FWT!$K$169</f>
        <v>966</v>
      </c>
      <c r="C328" s="11">
        <f>'12-100 Data'!C327*(($D$3/'12-100 Data'!$C$2)^2)*(('12-100 Data'!$I$8/12.25)^2)*(FWT!$J$14/0.075)-(((((FWT!$B$12/FWT!$K$169)/((FWT!$C$14*FWT!$E$14)/144))/550)^2)*0.15)</f>
        <v>1.2970559241232169</v>
      </c>
      <c r="D328" s="17">
        <f>E328*FWT!$K$169</f>
        <v>0.2673860849660592</v>
      </c>
      <c r="E328" s="17">
        <f>('12-100 Data'!D327*'12-100 Data'!$I$9)*(($D$3/'12-100 Data'!$C$2)^3)*(('12-100 Data'!$I$8/12.25)^5)*(FWT!$J$14/0.075)</f>
        <v>0.2673860849660592</v>
      </c>
      <c r="F328" s="13">
        <f t="shared" si="6"/>
        <v>73.663028049465524</v>
      </c>
    </row>
    <row r="329" spans="1:6" x14ac:dyDescent="0.2">
      <c r="A329" s="20">
        <v>324</v>
      </c>
      <c r="B329" s="71">
        <f>('12-100 Data'!B328*'12-100 Data'!$I$9)*($D$3/'12-100 Data'!$C$2)*(('12-100 Data'!$I$8/12.25)^3)*FWT!$K$169</f>
        <v>969</v>
      </c>
      <c r="C329" s="11">
        <f>'12-100 Data'!C328*(($D$3/'12-100 Data'!$C$2)^2)*(('12-100 Data'!$I$8/12.25)^2)*(FWT!$J$14/0.075)-(((((FWT!$B$12/FWT!$K$169)/((FWT!$C$14*FWT!$E$14)/144))/550)^2)*0.15)</f>
        <v>1.294597620825626</v>
      </c>
      <c r="D329" s="17">
        <f>E329*FWT!$K$169</f>
        <v>0.26760685810410845</v>
      </c>
      <c r="E329" s="17">
        <f>('12-100 Data'!D328*'12-100 Data'!$I$9)*(($D$3/'12-100 Data'!$C$2)^3)*(('12-100 Data'!$I$8/12.25)^5)*(FWT!$J$14/0.075)</f>
        <v>0.26760685810410845</v>
      </c>
      <c r="F329" s="13">
        <f t="shared" si="6"/>
        <v>73.690903986945841</v>
      </c>
    </row>
    <row r="330" spans="1:6" x14ac:dyDescent="0.2">
      <c r="A330" s="20">
        <v>325</v>
      </c>
      <c r="B330" s="71">
        <f>('12-100 Data'!B329*'12-100 Data'!$I$9)*($D$3/'12-100 Data'!$C$2)*(('12-100 Data'!$I$8/12.25)^3)*FWT!$K$169</f>
        <v>972</v>
      </c>
      <c r="C330" s="11">
        <f>'12-100 Data'!C329*(($D$3/'12-100 Data'!$C$2)^2)*(('12-100 Data'!$I$8/12.25)^2)*(FWT!$J$14/0.075)-(((((FWT!$B$12/FWT!$K$169)/((FWT!$C$14*FWT!$E$14)/144))/550)^2)*0.15)</f>
        <v>1.2921051115886237</v>
      </c>
      <c r="D330" s="17">
        <f>E330*FWT!$K$169</f>
        <v>0.26782166037787047</v>
      </c>
      <c r="E330" s="17">
        <f>('12-100 Data'!D329*'12-100 Data'!$I$9)*(($D$3/'12-100 Data'!$C$2)^3)*(('12-100 Data'!$I$8/12.25)^5)*(FWT!$J$14/0.075)</f>
        <v>0.26782166037787047</v>
      </c>
      <c r="F330" s="13">
        <f t="shared" si="6"/>
        <v>73.717560186881926</v>
      </c>
    </row>
    <row r="331" spans="1:6" x14ac:dyDescent="0.2">
      <c r="A331" s="20">
        <v>326</v>
      </c>
      <c r="B331" s="71">
        <f>('12-100 Data'!B330*'12-100 Data'!$I$9)*($D$3/'12-100 Data'!$C$2)*(('12-100 Data'!$I$8/12.25)^3)*FWT!$K$169</f>
        <v>975</v>
      </c>
      <c r="C331" s="11">
        <f>'12-100 Data'!C330*(($D$3/'12-100 Data'!$C$2)^2)*(('12-100 Data'!$I$8/12.25)^2)*(FWT!$J$14/0.075)-(((((FWT!$B$12/FWT!$K$169)/((FWT!$C$14*FWT!$E$14)/144))/550)^2)*0.15)</f>
        <v>1.289578244228976</v>
      </c>
      <c r="D331" s="17">
        <f>E331*FWT!$K$169</f>
        <v>0.26803044613732191</v>
      </c>
      <c r="E331" s="17">
        <f>('12-100 Data'!D330*'12-100 Data'!$I$9)*(($D$3/'12-100 Data'!$C$2)^3)*(('12-100 Data'!$I$8/12.25)^5)*(FWT!$J$14/0.075)</f>
        <v>0.26803044613732191</v>
      </c>
      <c r="F331" s="13">
        <f t="shared" si="6"/>
        <v>73.7429871648648</v>
      </c>
    </row>
    <row r="332" spans="1:6" x14ac:dyDescent="0.2">
      <c r="A332" s="20">
        <v>327</v>
      </c>
      <c r="B332" s="71">
        <f>('12-100 Data'!B331*'12-100 Data'!$I$9)*($D$3/'12-100 Data'!$C$2)*(('12-100 Data'!$I$8/12.25)^3)*FWT!$K$169</f>
        <v>978</v>
      </c>
      <c r="C332" s="11">
        <f>'12-100 Data'!C331*(($D$3/'12-100 Data'!$C$2)^2)*(('12-100 Data'!$I$8/12.25)^2)*(FWT!$J$14/0.075)-(((((FWT!$B$12/FWT!$K$169)/((FWT!$C$14*FWT!$E$14)/144))/550)^2)*0.15)</f>
        <v>1.2870168699062365</v>
      </c>
      <c r="D332" s="17">
        <f>E332*FWT!$K$169</f>
        <v>0.26823317002784991</v>
      </c>
      <c r="E332" s="17">
        <f>('12-100 Data'!D331*'12-100 Data'!$I$9)*(($D$3/'12-100 Data'!$C$2)^3)*(('12-100 Data'!$I$8/12.25)^5)*(FWT!$J$14/0.075)</f>
        <v>0.26823317002784991</v>
      </c>
      <c r="F332" s="13">
        <f t="shared" si="6"/>
        <v>73.767175322064972</v>
      </c>
    </row>
    <row r="333" spans="1:6" x14ac:dyDescent="0.2">
      <c r="A333" s="20">
        <v>328</v>
      </c>
      <c r="B333" s="71">
        <f>('12-100 Data'!B332*'12-100 Data'!$I$9)*($D$3/'12-100 Data'!$C$2)*(('12-100 Data'!$I$8/12.25)^3)*FWT!$K$169</f>
        <v>981</v>
      </c>
      <c r="C333" s="11">
        <f>'12-100 Data'!C332*(($D$3/'12-100 Data'!$C$2)^2)*(('12-100 Data'!$I$8/12.25)^2)*(FWT!$J$14/0.075)-(((((FWT!$B$12/FWT!$K$169)/((FWT!$C$14*FWT!$E$14)/144))/550)^2)*0.15)</f>
        <v>1.2844208431484962</v>
      </c>
      <c r="D333" s="17">
        <f>E333*FWT!$K$169</f>
        <v>0.26842978699700137</v>
      </c>
      <c r="E333" s="17">
        <f>('12-100 Data'!D332*'12-100 Data'!$I$9)*(($D$3/'12-100 Data'!$C$2)^3)*(('12-100 Data'!$I$8/12.25)^5)*(FWT!$J$14/0.075)</f>
        <v>0.26842978699700137</v>
      </c>
      <c r="F333" s="13">
        <f t="shared" si="6"/>
        <v>73.790114943853226</v>
      </c>
    </row>
    <row r="334" spans="1:6" x14ac:dyDescent="0.2">
      <c r="A334" s="20">
        <v>329</v>
      </c>
      <c r="B334" s="71">
        <f>('12-100 Data'!B333*'12-100 Data'!$I$9)*($D$3/'12-100 Data'!$C$2)*(('12-100 Data'!$I$8/12.25)^3)*FWT!$K$169</f>
        <v>984</v>
      </c>
      <c r="C334" s="11">
        <f>'12-100 Data'!C333*(($D$3/'12-100 Data'!$C$2)^2)*(('12-100 Data'!$I$8/12.25)^2)*(FWT!$J$14/0.075)-(((((FWT!$B$12/FWT!$K$169)/((FWT!$C$14*FWT!$E$14)/144))/550)^2)*0.15)</f>
        <v>1.2817900218779295</v>
      </c>
      <c r="D334" s="17">
        <f>E334*FWT!$K$169</f>
        <v>0.26862025230123332</v>
      </c>
      <c r="E334" s="17">
        <f>('12-100 Data'!D333*'12-100 Data'!$I$9)*(($D$3/'12-100 Data'!$C$2)^3)*(('12-100 Data'!$I$8/12.25)^5)*(FWT!$J$14/0.075)</f>
        <v>0.26862025230123332</v>
      </c>
      <c r="F334" s="13">
        <f t="shared" si="6"/>
        <v>73.811796198388421</v>
      </c>
    </row>
    <row r="335" spans="1:6" x14ac:dyDescent="0.2">
      <c r="A335" s="20">
        <v>330</v>
      </c>
      <c r="B335" s="71">
        <f>('12-100 Data'!B334*'12-100 Data'!$I$9)*($D$3/'12-100 Data'!$C$2)*(('12-100 Data'!$I$8/12.25)^3)*FWT!$K$169</f>
        <v>987</v>
      </c>
      <c r="C335" s="11">
        <f>'12-100 Data'!C334*(($D$3/'12-100 Data'!$C$2)^2)*(('12-100 Data'!$I$8/12.25)^2)*(FWT!$J$14/0.075)-(((((FWT!$B$12/FWT!$K$169)/((FWT!$C$14*FWT!$E$14)/144))/550)^2)*0.15)</f>
        <v>1.2791242674360113</v>
      </c>
      <c r="D335" s="17">
        <f>E335*FWT!$K$169</f>
        <v>0.26880452151266082</v>
      </c>
      <c r="E335" s="17">
        <f>('12-100 Data'!D334*'12-100 Data'!$I$9)*(($D$3/'12-100 Data'!$C$2)^3)*(('12-100 Data'!$I$8/12.25)^5)*(FWT!$J$14/0.075)</f>
        <v>0.26880452151266082</v>
      </c>
      <c r="F335" s="13">
        <f t="shared" si="6"/>
        <v>73.832209135165513</v>
      </c>
    </row>
    <row r="336" spans="1:6" x14ac:dyDescent="0.2">
      <c r="A336" s="20">
        <v>331</v>
      </c>
      <c r="B336" s="71">
        <f>('12-100 Data'!B335*'12-100 Data'!$I$9)*($D$3/'12-100 Data'!$C$2)*(('12-100 Data'!$I$8/12.25)^3)*FWT!$K$169</f>
        <v>990</v>
      </c>
      <c r="C336" s="11">
        <f>'12-100 Data'!C335*(($D$3/'12-100 Data'!$C$2)^2)*(('12-100 Data'!$I$8/12.25)^2)*(FWT!$J$14/0.075)-(((((FWT!$B$12/FWT!$K$169)/((FWT!$C$14*FWT!$E$14)/144))/550)^2)*0.15)</f>
        <v>1.2764234446084726</v>
      </c>
      <c r="D336" s="17">
        <f>E336*FWT!$K$169</f>
        <v>0.26898255052580755</v>
      </c>
      <c r="E336" s="17">
        <f>('12-100 Data'!D335*'12-100 Data'!$I$9)*(($D$3/'12-100 Data'!$C$2)^3)*(('12-100 Data'!$I$8/12.25)^5)*(FWT!$J$14/0.075)</f>
        <v>0.26898255052580755</v>
      </c>
      <c r="F336" s="13">
        <f t="shared" si="6"/>
        <v>73.851343683525727</v>
      </c>
    </row>
    <row r="337" spans="1:6" x14ac:dyDescent="0.2">
      <c r="A337" s="20">
        <v>332</v>
      </c>
      <c r="B337" s="71">
        <f>('12-100 Data'!B336*'12-100 Data'!$I$9)*($D$3/'12-100 Data'!$C$2)*(('12-100 Data'!$I$8/12.25)^3)*FWT!$K$169</f>
        <v>993</v>
      </c>
      <c r="C337" s="11">
        <f>'12-100 Data'!C336*(($D$3/'12-100 Data'!$C$2)^2)*(('12-100 Data'!$I$8/12.25)^2)*(FWT!$J$14/0.075)-(((((FWT!$B$12/FWT!$K$169)/((FWT!$C$14*FWT!$E$14)/144))/550)^2)*0.15)</f>
        <v>1.2736874216499929</v>
      </c>
      <c r="D337" s="17">
        <f>E337*FWT!$K$169</f>
        <v>0.26915429556435388</v>
      </c>
      <c r="E337" s="17">
        <f>('12-100 Data'!D336*'12-100 Data'!$I$9)*(($D$3/'12-100 Data'!$C$2)^3)*(('12-100 Data'!$I$8/12.25)^5)*(FWT!$J$14/0.075)</f>
        <v>0.26915429556435388</v>
      </c>
      <c r="F337" s="13">
        <f t="shared" si="6"/>
        <v>73.869189651129886</v>
      </c>
    </row>
    <row r="338" spans="1:6" x14ac:dyDescent="0.2">
      <c r="A338" s="20">
        <v>333</v>
      </c>
      <c r="B338" s="71">
        <f>('12-100 Data'!B337*'12-100 Data'!$I$9)*($D$3/'12-100 Data'!$C$2)*(('12-100 Data'!$I$8/12.25)^3)*FWT!$K$169</f>
        <v>996</v>
      </c>
      <c r="C338" s="11">
        <f>'12-100 Data'!C337*(($D$3/'12-100 Data'!$C$2)^2)*(('12-100 Data'!$I$8/12.25)^2)*(FWT!$J$14/0.075)-(((((FWT!$B$12/FWT!$K$169)/((FWT!$C$14*FWT!$E$14)/144))/550)^2)*0.15)</f>
        <v>1.2709160703085765</v>
      </c>
      <c r="D338" s="17">
        <f>E338*FWT!$K$169</f>
        <v>0.26931971318788622</v>
      </c>
      <c r="E338" s="17">
        <f>('12-100 Data'!D337*'12-100 Data'!$I$9)*(($D$3/'12-100 Data'!$C$2)^3)*(('12-100 Data'!$I$8/12.25)^5)*(FWT!$J$14/0.075)</f>
        <v>0.26931971318788622</v>
      </c>
      <c r="F338" s="13">
        <f t="shared" si="6"/>
        <v>73.885736722390277</v>
      </c>
    </row>
    <row r="339" spans="1:6" x14ac:dyDescent="0.2">
      <c r="A339" s="20">
        <v>334</v>
      </c>
      <c r="B339" s="71">
        <f>('12-100 Data'!B338*'12-100 Data'!$I$9)*($D$3/'12-100 Data'!$C$2)*(('12-100 Data'!$I$8/12.25)^3)*FWT!$K$169</f>
        <v>999</v>
      </c>
      <c r="C339" s="11">
        <f>'12-100 Data'!C338*(($D$3/'12-100 Data'!$C$2)^2)*(('12-100 Data'!$I$8/12.25)^2)*(FWT!$J$14/0.075)-(((((FWT!$B$12/FWT!$K$169)/((FWT!$C$14*FWT!$E$14)/144))/550)^2)*0.15)</f>
        <v>1.2681092658496991</v>
      </c>
      <c r="D339" s="17">
        <f>E339*FWT!$K$169</f>
        <v>0.26947876029864454</v>
      </c>
      <c r="E339" s="17">
        <f>('12-100 Data'!D338*'12-100 Data'!$I$9)*(($D$3/'12-100 Data'!$C$2)^3)*(('12-100 Data'!$I$8/12.25)^5)*(FWT!$J$14/0.075)</f>
        <v>0.26947876029864454</v>
      </c>
      <c r="F339" s="13">
        <f t="shared" si="6"/>
        <v>73.900974456866251</v>
      </c>
    </row>
    <row r="340" spans="1:6" x14ac:dyDescent="0.2">
      <c r="A340" s="20">
        <v>335</v>
      </c>
      <c r="B340" s="71">
        <f>('12-100 Data'!B339*'12-100 Data'!$I$9)*($D$3/'12-100 Data'!$C$2)*(('12-100 Data'!$I$8/12.25)^3)*FWT!$K$169</f>
        <v>1002</v>
      </c>
      <c r="C340" s="11">
        <f>'12-100 Data'!C339*(($D$3/'12-100 Data'!$C$2)^2)*(('12-100 Data'!$I$8/12.25)^2)*(FWT!$J$14/0.075)-(((((FWT!$B$12/FWT!$K$169)/((FWT!$C$14*FWT!$E$14)/144))/550)^2)*0.15)</f>
        <v>1.2652668870801331</v>
      </c>
      <c r="D340" s="17">
        <f>E340*FWT!$K$169</f>
        <v>0.26963139414827236</v>
      </c>
      <c r="E340" s="17">
        <f>('12-100 Data'!D339*'12-100 Data'!$I$9)*(($D$3/'12-100 Data'!$C$2)^3)*(('12-100 Data'!$I$8/12.25)^5)*(FWT!$J$14/0.075)</f>
        <v>0.26963139414827236</v>
      </c>
      <c r="F340" s="13">
        <f t="shared" si="6"/>
        <v>73.914892287616752</v>
      </c>
    </row>
    <row r="341" spans="1:6" x14ac:dyDescent="0.2">
      <c r="A341" s="20">
        <v>336</v>
      </c>
      <c r="B341" s="71">
        <f>('12-100 Data'!B340*'12-100 Data'!$I$9)*($D$3/'12-100 Data'!$C$2)*(('12-100 Data'!$I$8/12.25)^3)*FWT!$K$169</f>
        <v>1005</v>
      </c>
      <c r="C341" s="11">
        <f>'12-100 Data'!C340*(($D$3/'12-100 Data'!$C$2)^2)*(('12-100 Data'!$I$8/12.25)^2)*(FWT!$J$14/0.075)-(((((FWT!$B$12/FWT!$K$169)/((FWT!$C$14*FWT!$E$14)/144))/550)^2)*0.15)</f>
        <v>1.2623888163715147</v>
      </c>
      <c r="D341" s="17">
        <f>E341*FWT!$K$169</f>
        <v>0.26977757234456307</v>
      </c>
      <c r="E341" s="17">
        <f>('12-100 Data'!D340*'12-100 Data'!$I$9)*(($D$3/'12-100 Data'!$C$2)^3)*(('12-100 Data'!$I$8/12.25)^5)*(FWT!$J$14/0.075)</f>
        <v>0.26977757234456307</v>
      </c>
      <c r="F341" s="13">
        <f t="shared" si="6"/>
        <v>73.927479519514435</v>
      </c>
    </row>
    <row r="342" spans="1:6" x14ac:dyDescent="0.2">
      <c r="A342" s="20">
        <v>337</v>
      </c>
      <c r="B342" s="71">
        <f>('12-100 Data'!B341*'12-100 Data'!$I$9)*($D$3/'12-100 Data'!$C$2)*(('12-100 Data'!$I$8/12.25)^3)*FWT!$K$169</f>
        <v>1008</v>
      </c>
      <c r="C342" s="11">
        <f>'12-100 Data'!C341*(($D$3/'12-100 Data'!$C$2)^2)*(('12-100 Data'!$I$8/12.25)^2)*(FWT!$J$14/0.075)-(((((FWT!$B$12/FWT!$K$169)/((FWT!$C$14*FWT!$E$14)/144))/550)^2)*0.15)</f>
        <v>1.2594749396836364</v>
      </c>
      <c r="D342" s="17">
        <f>E342*FWT!$K$169</f>
        <v>0.26991725285820967</v>
      </c>
      <c r="E342" s="17">
        <f>('12-100 Data'!D341*'12-100 Data'!$I$9)*(($D$3/'12-100 Data'!$C$2)^3)*(('12-100 Data'!$I$8/12.25)^5)*(FWT!$J$14/0.075)</f>
        <v>0.26991725285820967</v>
      </c>
      <c r="F342" s="13">
        <f t="shared" si="6"/>
        <v>73.938725327517957</v>
      </c>
    </row>
    <row r="343" spans="1:6" x14ac:dyDescent="0.2">
      <c r="A343" s="20">
        <v>338</v>
      </c>
      <c r="B343" s="71">
        <f>('12-100 Data'!B342*'12-100 Data'!$I$9)*($D$3/'12-100 Data'!$C$2)*(('12-100 Data'!$I$8/12.25)^3)*FWT!$K$169</f>
        <v>1011</v>
      </c>
      <c r="C343" s="11">
        <f>'12-100 Data'!C342*(($D$3/'12-100 Data'!$C$2)^2)*(('12-100 Data'!$I$8/12.25)^2)*(FWT!$J$14/0.075)-(((((FWT!$B$12/FWT!$K$169)/((FWT!$C$14*FWT!$E$14)/144))/550)^2)*0.15)</f>
        <v>1.2565251465874503</v>
      </c>
      <c r="D343" s="17">
        <f>E343*FWT!$K$169</f>
        <v>0.27005039402955106</v>
      </c>
      <c r="E343" s="17">
        <f>('12-100 Data'!D342*'12-100 Data'!$I$9)*(($D$3/'12-100 Data'!$C$2)^3)*(('12-100 Data'!$I$8/12.25)^5)*(FWT!$J$14/0.075)</f>
        <v>0.27005039402955106</v>
      </c>
      <c r="F343" s="13">
        <f t="shared" si="6"/>
        <v>73.948618754903052</v>
      </c>
    </row>
    <row r="344" spans="1:6" x14ac:dyDescent="0.2">
      <c r="A344" s="20">
        <v>339</v>
      </c>
      <c r="B344" s="71">
        <f>('12-100 Data'!B343*'12-100 Data'!$I$9)*($D$3/'12-100 Data'!$C$2)*(('12-100 Data'!$I$8/12.25)^3)*FWT!$K$169</f>
        <v>1014</v>
      </c>
      <c r="C344" s="11">
        <f>'12-100 Data'!C343*(($D$3/'12-100 Data'!$C$2)^2)*(('12-100 Data'!$I$8/12.25)^2)*(FWT!$J$14/0.075)-(((((FWT!$B$12/FWT!$K$169)/((FWT!$C$14*FWT!$E$14)/144))/550)^2)*0.15)</f>
        <v>1.2535393302877968</v>
      </c>
      <c r="D344" s="17">
        <f>E344*FWT!$K$169</f>
        <v>0.27017695457532082</v>
      </c>
      <c r="E344" s="17">
        <f>('12-100 Data'!D343*'12-100 Data'!$I$9)*(($D$3/'12-100 Data'!$C$2)^3)*(('12-100 Data'!$I$8/12.25)^5)*(FWT!$J$14/0.075)</f>
        <v>0.27017695457532082</v>
      </c>
      <c r="F344" s="13">
        <f t="shared" si="6"/>
        <v>73.957148711450856</v>
      </c>
    </row>
    <row r="345" spans="1:6" x14ac:dyDescent="0.2">
      <c r="A345" s="20">
        <v>340</v>
      </c>
      <c r="B345" s="71">
        <f>('12-100 Data'!B344*'12-100 Data'!$I$9)*($D$3/'12-100 Data'!$C$2)*(('12-100 Data'!$I$8/12.25)^3)*FWT!$K$169</f>
        <v>1017</v>
      </c>
      <c r="C345" s="11">
        <f>'12-100 Data'!C344*(($D$3/'12-100 Data'!$C$2)^2)*(('12-100 Data'!$I$8/12.25)^2)*(FWT!$J$14/0.075)-(((((FWT!$B$12/FWT!$K$169)/((FWT!$C$14*FWT!$E$14)/144))/550)^2)*0.15)</f>
        <v>1.2505173876458622</v>
      </c>
      <c r="D345" s="17">
        <f>E345*FWT!$K$169</f>
        <v>0.27029689359539416</v>
      </c>
      <c r="E345" s="17">
        <f>('12-100 Data'!D344*'12-100 Data'!$I$9)*(($D$3/'12-100 Data'!$C$2)^3)*(('12-100 Data'!$I$8/12.25)^5)*(FWT!$J$14/0.075)</f>
        <v>0.27029689359539416</v>
      </c>
      <c r="F345" s="13">
        <f t="shared" si="6"/>
        <v>73.964303971594376</v>
      </c>
    </row>
    <row r="346" spans="1:6" x14ac:dyDescent="0.2">
      <c r="A346" s="20">
        <v>341</v>
      </c>
      <c r="B346" s="71">
        <f>('12-100 Data'!B345*'12-100 Data'!$I$9)*($D$3/'12-100 Data'!$C$2)*(('12-100 Data'!$I$8/12.25)^3)*FWT!$K$169</f>
        <v>1020</v>
      </c>
      <c r="C346" s="11">
        <f>'12-100 Data'!C345*(($D$3/'12-100 Data'!$C$2)^2)*(('12-100 Data'!$I$8/12.25)^2)*(FWT!$J$14/0.075)-(((((FWT!$B$12/FWT!$K$169)/((FWT!$C$14*FWT!$E$14)/144))/550)^2)*0.15)</f>
        <v>1.2474592192013367</v>
      </c>
      <c r="D346" s="17">
        <f>E346*FWT!$K$169</f>
        <v>0.27041017057953398</v>
      </c>
      <c r="E346" s="17">
        <f>('12-100 Data'!D345*'12-100 Data'!$I$9)*(($D$3/'12-100 Data'!$C$2)^3)*(('12-100 Data'!$I$8/12.25)^5)*(FWT!$J$14/0.075)</f>
        <v>0.27041017057953398</v>
      </c>
      <c r="F346" s="13">
        <f t="shared" si="6"/>
        <v>73.970073172520628</v>
      </c>
    </row>
    <row r="347" spans="1:6" x14ac:dyDescent="0.2">
      <c r="A347" s="20">
        <v>342</v>
      </c>
      <c r="B347" s="71">
        <f>('12-100 Data'!B346*'12-100 Data'!$I$9)*($D$3/'12-100 Data'!$C$2)*(('12-100 Data'!$I$8/12.25)^3)*FWT!$K$169</f>
        <v>1023</v>
      </c>
      <c r="C347" s="11">
        <f>'12-100 Data'!C346*(($D$3/'12-100 Data'!$C$2)^2)*(('12-100 Data'!$I$8/12.25)^2)*(FWT!$J$14/0.075)-(((((FWT!$B$12/FWT!$K$169)/((FWT!$C$14*FWT!$E$14)/144))/550)^2)*0.15)</f>
        <v>1.2443647291943303</v>
      </c>
      <c r="D347" s="17">
        <f>E347*FWT!$K$169</f>
        <v>0.27051674541414</v>
      </c>
      <c r="E347" s="17">
        <f>('12-100 Data'!D346*'12-100 Data'!$I$9)*(($D$3/'12-100 Data'!$C$2)^3)*(('12-100 Data'!$I$8/12.25)^5)*(FWT!$J$14/0.075)</f>
        <v>0.27051674541414</v>
      </c>
      <c r="F347" s="13">
        <f t="shared" si="6"/>
        <v>73.974444812230004</v>
      </c>
    </row>
    <row r="348" spans="1:6" x14ac:dyDescent="0.2">
      <c r="A348" s="20">
        <v>343</v>
      </c>
      <c r="B348" s="71">
        <f>('12-100 Data'!B347*'12-100 Data'!$I$9)*($D$3/'12-100 Data'!$C$2)*(('12-100 Data'!$I$8/12.25)^3)*FWT!$K$169</f>
        <v>1026</v>
      </c>
      <c r="C348" s="11">
        <f>'12-100 Data'!C347*(($D$3/'12-100 Data'!$C$2)^2)*(('12-100 Data'!$I$8/12.25)^2)*(FWT!$J$14/0.075)-(((((FWT!$B$12/FWT!$K$169)/((FWT!$C$14*FWT!$E$14)/144))/550)^2)*0.15)</f>
        <v>1.2412338255869726</v>
      </c>
      <c r="D348" s="17">
        <f>E348*FWT!$K$169</f>
        <v>0.27061657838899411</v>
      </c>
      <c r="E348" s="17">
        <f>('12-100 Data'!D347*'12-100 Data'!$I$9)*(($D$3/'12-100 Data'!$C$2)^3)*(('12-100 Data'!$I$8/12.25)^5)*(FWT!$J$14/0.075)</f>
        <v>0.27061657838899411</v>
      </c>
      <c r="F348" s="13">
        <f t="shared" si="6"/>
        <v>73.977407247549863</v>
      </c>
    </row>
    <row r="349" spans="1:6" x14ac:dyDescent="0.2">
      <c r="A349" s="20">
        <v>344</v>
      </c>
      <c r="B349" s="71">
        <f>('12-100 Data'!B348*'12-100 Data'!$I$9)*($D$3/'12-100 Data'!$C$2)*(('12-100 Data'!$I$8/12.25)^3)*FWT!$K$169</f>
        <v>1029</v>
      </c>
      <c r="C349" s="11">
        <f>'12-100 Data'!C348*(($D$3/'12-100 Data'!$C$2)^2)*(('12-100 Data'!$I$8/12.25)^2)*(FWT!$J$14/0.075)-(((((FWT!$B$12/FWT!$K$169)/((FWT!$C$14*FWT!$E$14)/144))/550)^2)*0.15)</f>
        <v>1.2380664200847542</v>
      </c>
      <c r="D349" s="17">
        <f>E349*FWT!$K$169</f>
        <v>0.27070963020400723</v>
      </c>
      <c r="E349" s="17">
        <f>('12-100 Data'!D348*'12-100 Data'!$I$9)*(($D$3/'12-100 Data'!$C$2)^3)*(('12-100 Data'!$I$8/12.25)^5)*(FWT!$J$14/0.075)</f>
        <v>0.27070963020400723</v>
      </c>
      <c r="F349" s="13">
        <f t="shared" si="6"/>
        <v>73.978948692103543</v>
      </c>
    </row>
    <row r="350" spans="1:6" x14ac:dyDescent="0.2">
      <c r="A350" s="20">
        <v>345</v>
      </c>
      <c r="B350" s="71">
        <f>('12-100 Data'!B349*'12-100 Data'!$I$9)*($D$3/'12-100 Data'!$C$2)*(('12-100 Data'!$I$8/12.25)^3)*FWT!$K$169</f>
        <v>1032</v>
      </c>
      <c r="C350" s="11">
        <f>'12-100 Data'!C349*(($D$3/'12-100 Data'!$C$2)^2)*(('12-100 Data'!$I$8/12.25)^2)*(FWT!$J$14/0.075)-(((((FWT!$B$12/FWT!$K$169)/((FWT!$C$14*FWT!$E$14)/144))/550)^2)*0.15)</f>
        <v>1.2348624281575866</v>
      </c>
      <c r="D350" s="17">
        <f>E350*FWT!$K$169</f>
        <v>0.27079586197596561</v>
      </c>
      <c r="E350" s="17">
        <f>('12-100 Data'!D349*'12-100 Data'!$I$9)*(($D$3/'12-100 Data'!$C$2)^3)*(('12-100 Data'!$I$8/12.25)^5)*(FWT!$J$14/0.075)</f>
        <v>0.27079586197596561</v>
      </c>
      <c r="F350" s="13">
        <f t="shared" si="6"/>
        <v>73.979057214233563</v>
      </c>
    </row>
    <row r="351" spans="1:6" x14ac:dyDescent="0.2">
      <c r="A351" s="20">
        <v>346</v>
      </c>
      <c r="B351" s="71">
        <f>('12-100 Data'!B350*'12-100 Data'!$I$9)*($D$3/'12-100 Data'!$C$2)*(('12-100 Data'!$I$8/12.25)^3)*FWT!$K$169</f>
        <v>1035</v>
      </c>
      <c r="C351" s="11">
        <f>'12-100 Data'!C350*(($D$3/'12-100 Data'!$C$2)^2)*(('12-100 Data'!$I$8/12.25)^2)*(FWT!$J$14/0.075)-(((((FWT!$B$12/FWT!$K$169)/((FWT!$C$14*FWT!$E$14)/144))/550)^2)*0.15)</f>
        <v>1.2316217690605933</v>
      </c>
      <c r="D351" s="17">
        <f>E351*FWT!$K$169</f>
        <v>0.27087523524527818</v>
      </c>
      <c r="E351" s="17">
        <f>('12-100 Data'!D350*'12-100 Data'!$I$9)*(($D$3/'12-100 Data'!$C$2)^3)*(('12-100 Data'!$I$8/12.25)^5)*(FWT!$J$14/0.075)</f>
        <v>0.27087523524527818</v>
      </c>
      <c r="F351" s="13">
        <f t="shared" si="6"/>
        <v>73.977720734878332</v>
      </c>
    </row>
    <row r="352" spans="1:6" x14ac:dyDescent="0.2">
      <c r="A352" s="20">
        <v>347</v>
      </c>
      <c r="B352" s="71">
        <f>('12-100 Data'!B351*'12-100 Data'!$I$9)*($D$3/'12-100 Data'!$C$2)*(('12-100 Data'!$I$8/12.25)^3)*FWT!$K$169</f>
        <v>1038</v>
      </c>
      <c r="C352" s="11">
        <f>'12-100 Data'!C351*(($D$3/'12-100 Data'!$C$2)^2)*(('12-100 Data'!$I$8/12.25)^2)*(FWT!$J$14/0.075)-(((((FWT!$B$12/FWT!$K$169)/((FWT!$C$14*FWT!$E$14)/144))/550)^2)*0.15)</f>
        <v>1.2283443658545943</v>
      </c>
      <c r="D352" s="17">
        <f>E352*FWT!$K$169</f>
        <v>0.27094771198272072</v>
      </c>
      <c r="E352" s="17">
        <f>('12-100 Data'!D351*'12-100 Data'!$I$9)*(($D$3/'12-100 Data'!$C$2)^3)*(('12-100 Data'!$I$8/12.25)^5)*(FWT!$J$14/0.075)</f>
        <v>0.27094771198272072</v>
      </c>
      <c r="F352" s="13">
        <f t="shared" si="6"/>
        <v>73.974927025400959</v>
      </c>
    </row>
    <row r="353" spans="1:6" x14ac:dyDescent="0.2">
      <c r="A353" s="20">
        <v>348</v>
      </c>
      <c r="B353" s="71">
        <f>('12-100 Data'!B352*'12-100 Data'!$I$9)*($D$3/'12-100 Data'!$C$2)*(('12-100 Data'!$I$8/12.25)^3)*FWT!$K$169</f>
        <v>1041</v>
      </c>
      <c r="C353" s="11">
        <f>'12-100 Data'!C352*(($D$3/'12-100 Data'!$C$2)^2)*(('12-100 Data'!$I$8/12.25)^2)*(FWT!$J$14/0.075)-(((((FWT!$B$12/FWT!$K$169)/((FWT!$C$14*FWT!$E$14)/144))/550)^2)*0.15)</f>
        <v>1.2250301454263466</v>
      </c>
      <c r="D353" s="17">
        <f>E353*FWT!$K$169</f>
        <v>0.27101325459618292</v>
      </c>
      <c r="E353" s="17">
        <f>('12-100 Data'!D352*'12-100 Data'!$I$9)*(($D$3/'12-100 Data'!$C$2)^3)*(('12-100 Data'!$I$8/12.25)^5)*(FWT!$J$14/0.075)</f>
        <v>0.27101325459618292</v>
      </c>
      <c r="F353" s="13">
        <f t="shared" si="6"/>
        <v>73.970663705371066</v>
      </c>
    </row>
    <row r="354" spans="1:6" x14ac:dyDescent="0.2">
      <c r="A354" s="20">
        <v>349</v>
      </c>
      <c r="B354" s="71">
        <f>('12-100 Data'!B353*'12-100 Data'!$I$9)*($D$3/'12-100 Data'!$C$2)*(('12-100 Data'!$I$8/12.25)^3)*FWT!$K$169</f>
        <v>1044</v>
      </c>
      <c r="C354" s="11">
        <f>'12-100 Data'!C353*(($D$3/'12-100 Data'!$C$2)^2)*(('12-100 Data'!$I$8/12.25)^2)*(FWT!$J$14/0.075)-(((((FWT!$B$12/FWT!$K$169)/((FWT!$C$14*FWT!$E$14)/144))/550)^2)*0.15)</f>
        <v>1.2216790385084835</v>
      </c>
      <c r="D354" s="17">
        <f>E354*FWT!$K$169</f>
        <v>0.27107182593741364</v>
      </c>
      <c r="E354" s="17">
        <f>('12-100 Data'!D353*'12-100 Data'!$I$9)*(($D$3/'12-100 Data'!$C$2)^3)*(('12-100 Data'!$I$8/12.25)^5)*(FWT!$J$14/0.075)</f>
        <v>0.27107182593741364</v>
      </c>
      <c r="F354" s="13">
        <f t="shared" si="6"/>
        <v>73.964918240297322</v>
      </c>
    </row>
    <row r="355" spans="1:6" x14ac:dyDescent="0.2">
      <c r="A355" s="20">
        <v>350</v>
      </c>
      <c r="B355" s="71">
        <f>('12-100 Data'!B354*'12-100 Data'!$I$9)*($D$3/'12-100 Data'!$C$2)*(('12-100 Data'!$I$8/12.25)^3)*FWT!$K$169</f>
        <v>1047</v>
      </c>
      <c r="C355" s="11">
        <f>'12-100 Data'!C354*(($D$3/'12-100 Data'!$C$2)^2)*(('12-100 Data'!$I$8/12.25)^2)*(FWT!$J$14/0.075)-(((((FWT!$B$12/FWT!$K$169)/((FWT!$C$14*FWT!$E$14)/144))/550)^2)*0.15)</f>
        <v>1.2182909796991817</v>
      </c>
      <c r="D355" s="17">
        <f>E355*FWT!$K$169</f>
        <v>0.27112338930876689</v>
      </c>
      <c r="E355" s="17">
        <f>('12-100 Data'!D354*'12-100 Data'!$I$9)*(($D$3/'12-100 Data'!$C$2)^3)*(('12-100 Data'!$I$8/12.25)^5)*(FWT!$J$14/0.075)</f>
        <v>0.27112338930876689</v>
      </c>
      <c r="F355" s="13">
        <f t="shared" si="6"/>
        <v>73.957677939310486</v>
      </c>
    </row>
    <row r="356" spans="1:6" x14ac:dyDescent="0.2">
      <c r="A356" s="20">
        <v>351</v>
      </c>
      <c r="B356" s="71">
        <f>('12-100 Data'!B355*'12-100 Data'!$I$9)*($D$3/'12-100 Data'!$C$2)*(('12-100 Data'!$I$8/12.25)^3)*FWT!$K$169</f>
        <v>1050</v>
      </c>
      <c r="C356" s="11">
        <f>'12-100 Data'!C355*(($D$3/'12-100 Data'!$C$2)^2)*(('12-100 Data'!$I$8/12.25)^2)*(FWT!$J$14/0.075)-(((((FWT!$B$12/FWT!$K$169)/((FWT!$C$14*FWT!$E$14)/144))/550)^2)*0.15)</f>
        <v>1.2148659074815509</v>
      </c>
      <c r="D356" s="17">
        <f>E356*FWT!$K$169</f>
        <v>0.27116790846994582</v>
      </c>
      <c r="E356" s="17">
        <f>('12-100 Data'!D355*'12-100 Data'!$I$9)*(($D$3/'12-100 Data'!$C$2)^3)*(('12-100 Data'!$I$8/12.25)^5)*(FWT!$J$14/0.075)</f>
        <v>0.27116790846994582</v>
      </c>
      <c r="F356" s="13">
        <f t="shared" si="6"/>
        <v>73.948929952796945</v>
      </c>
    </row>
    <row r="357" spans="1:6" x14ac:dyDescent="0.2">
      <c r="A357" s="20">
        <v>352</v>
      </c>
      <c r="B357" s="71">
        <f>('12-100 Data'!B356*'12-100 Data'!$I$9)*($D$3/'12-100 Data'!$C$2)*(('12-100 Data'!$I$8/12.25)^3)*FWT!$K$169</f>
        <v>1053</v>
      </c>
      <c r="C357" s="11">
        <f>'12-100 Data'!C356*(($D$3/'12-100 Data'!$C$2)^2)*(('12-100 Data'!$I$8/12.25)^2)*(FWT!$J$14/0.075)-(((((FWT!$B$12/FWT!$K$169)/((FWT!$C$14*FWT!$E$14)/144))/550)^2)*0.15)</f>
        <v>1.2114037642427504</v>
      </c>
      <c r="D357" s="17">
        <f>E357*FWT!$K$169</f>
        <v>0.27120534764474935</v>
      </c>
      <c r="E357" s="17">
        <f>('12-100 Data'!D356*'12-100 Data'!$I$9)*(($D$3/'12-100 Data'!$C$2)^3)*(('12-100 Data'!$I$8/12.25)^5)*(FWT!$J$14/0.075)</f>
        <v>0.27120534764474935</v>
      </c>
      <c r="F357" s="13">
        <f t="shared" si="6"/>
        <v>73.938661269980869</v>
      </c>
    </row>
    <row r="358" spans="1:6" x14ac:dyDescent="0.2">
      <c r="A358" s="20">
        <v>353</v>
      </c>
      <c r="B358" s="71">
        <f>('12-100 Data'!B357*'12-100 Data'!$I$9)*($D$3/'12-100 Data'!$C$2)*(('12-100 Data'!$I$8/12.25)^3)*FWT!$K$169</f>
        <v>1056</v>
      </c>
      <c r="C358" s="11">
        <f>'12-100 Data'!C357*(($D$3/'12-100 Data'!$C$2)^2)*(('12-100 Data'!$I$8/12.25)^2)*(FWT!$J$14/0.075)-(((((FWT!$B$12/FWT!$K$169)/((FWT!$C$14*FWT!$E$14)/144))/550)^2)*0.15)</f>
        <v>1.2079044962928185</v>
      </c>
      <c r="D358" s="17">
        <f>E358*FWT!$K$169</f>
        <v>0.27123567152781591</v>
      </c>
      <c r="E358" s="17">
        <f>('12-100 Data'!D357*'12-100 Data'!$I$9)*(($D$3/'12-100 Data'!$C$2)^3)*(('12-100 Data'!$I$8/12.25)^5)*(FWT!$J$14/0.075)</f>
        <v>0.27123567152781591</v>
      </c>
      <c r="F358" s="13">
        <f t="shared" si="6"/>
        <v>73.926858716454831</v>
      </c>
    </row>
    <row r="359" spans="1:6" x14ac:dyDescent="0.2">
      <c r="A359" s="20">
        <v>354</v>
      </c>
      <c r="B359" s="71">
        <f>('12-100 Data'!B358*'12-100 Data'!$I$9)*($D$3/'12-100 Data'!$C$2)*(('12-100 Data'!$I$8/12.25)^3)*FWT!$K$169</f>
        <v>1059</v>
      </c>
      <c r="C359" s="11">
        <f>'12-100 Data'!C358*(($D$3/'12-100 Data'!$C$2)^2)*(('12-100 Data'!$I$8/12.25)^2)*(FWT!$J$14/0.075)-(((((FWT!$B$12/FWT!$K$169)/((FWT!$C$14*FWT!$E$14)/144))/550)^2)*0.15)</f>
        <v>1.20436805388323</v>
      </c>
      <c r="D359" s="17">
        <f>E359*FWT!$K$169</f>
        <v>0.27125884529136851</v>
      </c>
      <c r="E359" s="17">
        <f>('12-100 Data'!D358*'12-100 Data'!$I$9)*(($D$3/'12-100 Data'!$C$2)^3)*(('12-100 Data'!$I$8/12.25)^5)*(FWT!$J$14/0.075)</f>
        <v>0.27125884529136851</v>
      </c>
      <c r="F359" s="13">
        <f t="shared" si="6"/>
        <v>73.913508951658059</v>
      </c>
    </row>
    <row r="360" spans="1:6" x14ac:dyDescent="0.2">
      <c r="A360" s="20">
        <v>355</v>
      </c>
      <c r="B360" s="71">
        <f>('12-100 Data'!B359*'12-100 Data'!$I$9)*($D$3/'12-100 Data'!$C$2)*(('12-100 Data'!$I$8/12.25)^3)*FWT!$K$169</f>
        <v>1062</v>
      </c>
      <c r="C360" s="11">
        <f>'12-100 Data'!C359*(($D$3/'12-100 Data'!$C$2)^2)*(('12-100 Data'!$I$8/12.25)^2)*(FWT!$J$14/0.075)-(((((FWT!$B$12/FWT!$K$169)/((FWT!$C$14*FWT!$E$14)/144))/550)^2)*0.15)</f>
        <v>1.2007943912251597</v>
      </c>
      <c r="D360" s="17">
        <f>E360*FWT!$K$169</f>
        <v>0.27127483459195839</v>
      </c>
      <c r="E360" s="17">
        <f>('12-100 Data'!D359*'12-100 Data'!$I$9)*(($D$3/'12-100 Data'!$C$2)^3)*(('12-100 Data'!$I$8/12.25)^5)*(FWT!$J$14/0.075)</f>
        <v>0.27127483459195839</v>
      </c>
      <c r="F360" s="13">
        <f t="shared" si="6"/>
        <v>73.898598466300442</v>
      </c>
    </row>
    <row r="361" spans="1:6" x14ac:dyDescent="0.2">
      <c r="A361" s="20">
        <v>356</v>
      </c>
      <c r="B361" s="71">
        <f>('12-100 Data'!B360*'12-100 Data'!$I$9)*($D$3/'12-100 Data'!$C$2)*(('12-100 Data'!$I$8/12.25)^3)*FWT!$K$169</f>
        <v>1065</v>
      </c>
      <c r="C361" s="11">
        <f>'12-100 Data'!C360*(($D$3/'12-100 Data'!$C$2)^2)*(('12-100 Data'!$I$8/12.25)^2)*(FWT!$J$14/0.075)-(((((FWT!$B$12/FWT!$K$169)/((FWT!$C$14*FWT!$E$14)/144))/550)^2)*0.15)</f>
        <v>1.1971834665075003</v>
      </c>
      <c r="D361" s="17">
        <f>E361*FWT!$K$169</f>
        <v>0.27128360557721076</v>
      </c>
      <c r="E361" s="17">
        <f>('12-100 Data'!D360*'12-100 Data'!$I$9)*(($D$3/'12-100 Data'!$C$2)^3)*(('12-100 Data'!$I$8/12.25)^5)*(FWT!$J$14/0.075)</f>
        <v>0.27128360557721076</v>
      </c>
      <c r="F361" s="13">
        <f t="shared" si="6"/>
        <v>73.882113579734082</v>
      </c>
    </row>
    <row r="362" spans="1:6" x14ac:dyDescent="0.2">
      <c r="A362" s="20">
        <v>357</v>
      </c>
      <c r="B362" s="71">
        <f>('12-100 Data'!B361*'12-100 Data'!$I$9)*($D$3/'12-100 Data'!$C$2)*(('12-100 Data'!$I$8/12.25)^3)*FWT!$K$169</f>
        <v>1068</v>
      </c>
      <c r="C362" s="11">
        <f>'12-100 Data'!C361*(($D$3/'12-100 Data'!$C$2)^2)*(('12-100 Data'!$I$8/12.25)^2)*(FWT!$J$14/0.075)-(((((FWT!$B$12/FWT!$K$169)/((FWT!$C$14*FWT!$E$14)/144))/550)^2)*0.15)</f>
        <v>1.1935352419145708</v>
      </c>
      <c r="D362" s="17">
        <f>E362*FWT!$K$169</f>
        <v>0.27128512489256845</v>
      </c>
      <c r="E362" s="17">
        <f>('12-100 Data'!D361*'12-100 Data'!$I$9)*(($D$3/'12-100 Data'!$C$2)^3)*(('12-100 Data'!$I$8/12.25)^5)*(FWT!$J$14/0.075)</f>
        <v>0.27128512489256845</v>
      </c>
      <c r="F362" s="13">
        <f t="shared" si="6"/>
        <v>73.864040437268287</v>
      </c>
    </row>
    <row r="363" spans="1:6" x14ac:dyDescent="0.2">
      <c r="A363" s="20">
        <v>358</v>
      </c>
      <c r="B363" s="71">
        <f>('12-100 Data'!B362*'12-100 Data'!$I$9)*($D$3/'12-100 Data'!$C$2)*(('12-100 Data'!$I$8/12.25)^3)*FWT!$K$169</f>
        <v>1071</v>
      </c>
      <c r="C363" s="11">
        <f>'12-100 Data'!C362*(($D$3/'12-100 Data'!$C$2)^2)*(('12-100 Data'!$I$8/12.25)^2)*(FWT!$J$14/0.075)-(((((FWT!$B$12/FWT!$K$169)/((FWT!$C$14*FWT!$E$14)/144))/550)^2)*0.15)</f>
        <v>1.1898496836435521</v>
      </c>
      <c r="D363" s="17">
        <f>E363*FWT!$K$169</f>
        <v>0.27127935968803435</v>
      </c>
      <c r="E363" s="17">
        <f>('12-100 Data'!D362*'12-100 Data'!$I$9)*(($D$3/'12-100 Data'!$C$2)^3)*(('12-100 Data'!$I$8/12.25)^5)*(FWT!$J$14/0.075)</f>
        <v>0.27127935968803435</v>
      </c>
      <c r="F363" s="13">
        <f t="shared" si="6"/>
        <v>73.84436500742919</v>
      </c>
    </row>
    <row r="364" spans="1:6" x14ac:dyDescent="0.2">
      <c r="A364" s="20">
        <v>359</v>
      </c>
      <c r="B364" s="71">
        <f>('12-100 Data'!B363*'12-100 Data'!$I$9)*($D$3/'12-100 Data'!$C$2)*(('12-100 Data'!$I$8/12.25)^3)*FWT!$K$169</f>
        <v>1074</v>
      </c>
      <c r="C364" s="11">
        <f>'12-100 Data'!C363*(($D$3/'12-100 Data'!$C$2)^2)*(('12-100 Data'!$I$8/12.25)^2)*(FWT!$J$14/0.075)-(((((FWT!$B$12/FWT!$K$169)/((FWT!$C$14*FWT!$E$14)/144))/550)^2)*0.15)</f>
        <v>1.1861267619216671</v>
      </c>
      <c r="D364" s="17">
        <f>E364*FWT!$K$169</f>
        <v>0.27126627762491706</v>
      </c>
      <c r="E364" s="17">
        <f>('12-100 Data'!D363*'12-100 Data'!$I$9)*(($D$3/'12-100 Data'!$C$2)^3)*(('12-100 Data'!$I$8/12.25)^5)*(FWT!$J$14/0.075)</f>
        <v>0.27126627762491706</v>
      </c>
      <c r="F364" s="13">
        <f t="shared" si="6"/>
        <v>73.823073079163265</v>
      </c>
    </row>
    <row r="365" spans="1:6" x14ac:dyDescent="0.2">
      <c r="A365" s="20">
        <v>360</v>
      </c>
      <c r="B365" s="71">
        <f>('12-100 Data'!B364*'12-100 Data'!$I$9)*($D$3/'12-100 Data'!$C$2)*(('12-100 Data'!$I$8/12.25)^3)*FWT!$K$169</f>
        <v>1077</v>
      </c>
      <c r="C365" s="11">
        <f>'12-100 Data'!C364*(($D$3/'12-100 Data'!$C$2)^2)*(('12-100 Data'!$I$8/12.25)^2)*(FWT!$J$14/0.075)-(((((FWT!$B$12/FWT!$K$169)/((FWT!$C$14*FWT!$E$14)/144))/550)^2)*0.15)</f>
        <v>1.1823664510230498</v>
      </c>
      <c r="D365" s="17">
        <f>E365*FWT!$K$169</f>
        <v>0.27124584688257375</v>
      </c>
      <c r="E365" s="17">
        <f>('12-100 Data'!D364*'12-100 Data'!$I$9)*(($D$3/'12-100 Data'!$C$2)^3)*(('12-100 Data'!$I$8/12.25)^5)*(FWT!$J$14/0.075)</f>
        <v>0.27124584688257375</v>
      </c>
      <c r="F365" s="13">
        <f t="shared" si="6"/>
        <v>73.800150258981702</v>
      </c>
    </row>
    <row r="366" spans="1:6" x14ac:dyDescent="0.2">
      <c r="A366" s="20">
        <v>361</v>
      </c>
      <c r="B366" s="71">
        <f>('12-100 Data'!B365*'12-100 Data'!$I$9)*($D$3/'12-100 Data'!$C$2)*(('12-100 Data'!$I$8/12.25)^3)*FWT!$K$169</f>
        <v>1080</v>
      </c>
      <c r="C366" s="11">
        <f>'12-100 Data'!C365*(($D$3/'12-100 Data'!$C$2)^2)*(('12-100 Data'!$I$8/12.25)^2)*(FWT!$J$14/0.075)-(((((FWT!$B$12/FWT!$K$169)/((FWT!$C$14*FWT!$E$14)/144))/550)^2)*0.15)</f>
        <v>1.1785687292853586</v>
      </c>
      <c r="D366" s="17">
        <f>E366*FWT!$K$169</f>
        <v>0.2712180361651515</v>
      </c>
      <c r="E366" s="17">
        <f>('12-100 Data'!D365*'12-100 Data'!$I$9)*(($D$3/'12-100 Data'!$C$2)^3)*(('12-100 Data'!$I$8/12.25)^5)*(FWT!$J$14/0.075)</f>
        <v>0.2712180361651515</v>
      </c>
      <c r="F366" s="13">
        <f t="shared" si="6"/>
        <v>73.77558196804786</v>
      </c>
    </row>
    <row r="367" spans="1:6" x14ac:dyDescent="0.2">
      <c r="A367" s="20">
        <v>362</v>
      </c>
      <c r="B367" s="71">
        <f>('12-100 Data'!B366*'12-100 Data'!$I$9)*($D$3/'12-100 Data'!$C$2)*(('12-100 Data'!$I$8/12.25)^3)*FWT!$K$169</f>
        <v>1083</v>
      </c>
      <c r="C367" s="11">
        <f>'12-100 Data'!C366*(($D$3/'12-100 Data'!$C$2)^2)*(('12-100 Data'!$I$8/12.25)^2)*(FWT!$J$14/0.075)-(((((FWT!$B$12/FWT!$K$169)/((FWT!$C$14*FWT!$E$14)/144))/550)^2)*0.15)</f>
        <v>1.1747335791261027</v>
      </c>
      <c r="D367" s="17">
        <f>E367*FWT!$K$169</f>
        <v>0.27118281470833416</v>
      </c>
      <c r="E367" s="17">
        <f>('12-100 Data'!D366*'12-100 Data'!$I$9)*(($D$3/'12-100 Data'!$C$2)^3)*(('12-100 Data'!$I$8/12.25)^5)*(FWT!$J$14/0.075)</f>
        <v>0.27118281470833416</v>
      </c>
      <c r="F367" s="13">
        <f t="shared" si="6"/>
        <v>73.749353439203276</v>
      </c>
    </row>
    <row r="368" spans="1:6" x14ac:dyDescent="0.2">
      <c r="A368" s="20">
        <v>363</v>
      </c>
      <c r="B368" s="71">
        <f>('12-100 Data'!B367*'12-100 Data'!$I$9)*($D$3/'12-100 Data'!$C$2)*(('12-100 Data'!$I$8/12.25)^3)*FWT!$K$169</f>
        <v>1086</v>
      </c>
      <c r="C368" s="11">
        <f>'12-100 Data'!C367*(($D$3/'12-100 Data'!$C$2)^2)*(('12-100 Data'!$I$8/12.25)^2)*(FWT!$J$14/0.075)-(((((FWT!$B$12/FWT!$K$169)/((FWT!$C$14*FWT!$E$14)/144))/550)^2)*0.15)</f>
        <v>1.1708609870586975</v>
      </c>
      <c r="D368" s="17">
        <f>E368*FWT!$K$169</f>
        <v>0.27114015228608201</v>
      </c>
      <c r="E368" s="17">
        <f>('12-100 Data'!D367*'12-100 Data'!$I$9)*(($D$3/'12-100 Data'!$C$2)^3)*(('12-100 Data'!$I$8/12.25)^5)*(FWT!$J$14/0.075)</f>
        <v>0.27114015228608201</v>
      </c>
      <c r="F368" s="13">
        <f t="shared" si="6"/>
        <v>73.721449713935158</v>
      </c>
    </row>
    <row r="369" spans="1:6" x14ac:dyDescent="0.2">
      <c r="A369" s="20">
        <v>364</v>
      </c>
      <c r="B369" s="71">
        <f>('12-100 Data'!B368*'12-100 Data'!$I$9)*($D$3/'12-100 Data'!$C$2)*(('12-100 Data'!$I$8/12.25)^3)*FWT!$K$169</f>
        <v>1089</v>
      </c>
      <c r="C369" s="11">
        <f>'12-100 Data'!C368*(($D$3/'12-100 Data'!$C$2)^2)*(('12-100 Data'!$I$8/12.25)^2)*(FWT!$J$14/0.075)-(((((FWT!$B$12/FWT!$K$169)/((FWT!$C$14*FWT!$E$14)/144))/550)^2)*0.15)</f>
        <v>1.1669509437082202</v>
      </c>
      <c r="D369" s="17">
        <f>E369*FWT!$K$169</f>
        <v>0.27109001921737602</v>
      </c>
      <c r="E369" s="17">
        <f>('12-100 Data'!D368*'12-100 Data'!$I$9)*(($D$3/'12-100 Data'!$C$2)^3)*(('12-100 Data'!$I$8/12.25)^5)*(FWT!$J$14/0.075)</f>
        <v>0.27109001921737602</v>
      </c>
      <c r="F369" s="13">
        <f t="shared" si="6"/>
        <v>73.691855639280007</v>
      </c>
    </row>
    <row r="370" spans="1:6" x14ac:dyDescent="0.2">
      <c r="A370" s="20">
        <v>365</v>
      </c>
      <c r="B370" s="71">
        <f>('12-100 Data'!B369*'12-100 Data'!$I$9)*($D$3/'12-100 Data'!$C$2)*(('12-100 Data'!$I$8/12.25)^3)*FWT!$K$169</f>
        <v>1092</v>
      </c>
      <c r="C370" s="11">
        <f>'12-100 Data'!C369*(($D$3/'12-100 Data'!$C$2)^2)*(('12-100 Data'!$I$8/12.25)^2)*(FWT!$J$14/0.075)-(((((FWT!$B$12/FWT!$K$169)/((FWT!$C$14*FWT!$E$14)/144))/550)^2)*0.15)</f>
        <v>1.1630034438269239</v>
      </c>
      <c r="D370" s="17">
        <f>E370*FWT!$K$169</f>
        <v>0.27103238637296012</v>
      </c>
      <c r="E370" s="17">
        <f>('12-100 Data'!D369*'12-100 Data'!$I$9)*(($D$3/'12-100 Data'!$C$2)^3)*(('12-100 Data'!$I$8/12.25)^5)*(FWT!$J$14/0.075)</f>
        <v>0.27103238637296012</v>
      </c>
      <c r="F370" s="13">
        <f t="shared" si="6"/>
        <v>73.660555864667202</v>
      </c>
    </row>
    <row r="371" spans="1:6" x14ac:dyDescent="0.2">
      <c r="A371" s="20">
        <v>366</v>
      </c>
      <c r="B371" s="71">
        <f>('12-100 Data'!B370*'12-100 Data'!$I$9)*($D$3/'12-100 Data'!$C$2)*(('12-100 Data'!$I$8/12.25)^3)*FWT!$K$169</f>
        <v>1095</v>
      </c>
      <c r="C371" s="11">
        <f>'12-100 Data'!C370*(($D$3/'12-100 Data'!$C$2)^2)*(('12-100 Data'!$I$8/12.25)^2)*(FWT!$J$14/0.075)-(((((FWT!$B$12/FWT!$K$169)/((FWT!$C$14*FWT!$E$14)/144))/550)^2)*0.15)</f>
        <v>1.1590184863094408</v>
      </c>
      <c r="D371" s="17">
        <f>E371*FWT!$K$169</f>
        <v>0.27096722518208299</v>
      </c>
      <c r="E371" s="17">
        <f>('12-100 Data'!D370*'12-100 Data'!$I$9)*(($D$3/'12-100 Data'!$C$2)^3)*(('12-100 Data'!$I$8/12.25)^5)*(FWT!$J$14/0.075)</f>
        <v>0.27096722518208299</v>
      </c>
      <c r="F371" s="13">
        <f t="shared" si="6"/>
        <v>73.627534838697201</v>
      </c>
    </row>
    <row r="372" spans="1:6" x14ac:dyDescent="0.2">
      <c r="A372" s="20">
        <v>367</v>
      </c>
      <c r="B372" s="71">
        <f>('12-100 Data'!B371*'12-100 Data'!$I$9)*($D$3/'12-100 Data'!$C$2)*(('12-100 Data'!$I$8/12.25)^3)*FWT!$K$169</f>
        <v>1098</v>
      </c>
      <c r="C372" s="11">
        <f>'12-100 Data'!C371*(($D$3/'12-100 Data'!$C$2)^2)*(('12-100 Data'!$I$8/12.25)^2)*(FWT!$J$14/0.075)-(((((FWT!$B$12/FWT!$K$169)/((FWT!$C$14*FWT!$E$14)/144))/550)^2)*0.15)</f>
        <v>1.154996074207715</v>
      </c>
      <c r="D372" s="17">
        <f>E372*FWT!$K$169</f>
        <v>0.27089450763924067</v>
      </c>
      <c r="E372" s="17">
        <f>('12-100 Data'!D371*'12-100 Data'!$I$9)*(($D$3/'12-100 Data'!$C$2)^3)*(('12-100 Data'!$I$8/12.25)^5)*(FWT!$J$14/0.075)</f>
        <v>0.27089450763924067</v>
      </c>
      <c r="F372" s="13">
        <f t="shared" si="6"/>
        <v>73.592776805855351</v>
      </c>
    </row>
    <row r="373" spans="1:6" x14ac:dyDescent="0.2">
      <c r="A373" s="20">
        <v>368</v>
      </c>
      <c r="B373" s="71">
        <f>('12-100 Data'!B372*'12-100 Data'!$I$9)*($D$3/'12-100 Data'!$C$2)*(('12-100 Data'!$I$8/12.25)^3)*FWT!$K$169</f>
        <v>1101</v>
      </c>
      <c r="C373" s="11">
        <f>'12-100 Data'!C372*(($D$3/'12-100 Data'!$C$2)^2)*(('12-100 Data'!$I$8/12.25)^2)*(FWT!$J$14/0.075)-(((((FWT!$B$12/FWT!$K$169)/((FWT!$C$14*FWT!$E$14)/144))/550)^2)*0.15)</f>
        <v>1.1509362147456697</v>
      </c>
      <c r="D373" s="17">
        <f>E373*FWT!$K$169</f>
        <v>0.27081420631091874</v>
      </c>
      <c r="E373" s="17">
        <f>('12-100 Data'!D372*'12-100 Data'!$I$9)*(($D$3/'12-100 Data'!$C$2)^3)*(('12-100 Data'!$I$8/12.25)^5)*(FWT!$J$14/0.075)</f>
        <v>0.27081420631091874</v>
      </c>
      <c r="F373" s="13">
        <f t="shared" si="6"/>
        <v>73.556265803160642</v>
      </c>
    </row>
    <row r="374" spans="1:6" x14ac:dyDescent="0.2">
      <c r="A374" s="20">
        <v>369</v>
      </c>
      <c r="B374" s="71">
        <f>('12-100 Data'!B373*'12-100 Data'!$I$9)*($D$3/'12-100 Data'!$C$2)*(('12-100 Data'!$I$8/12.25)^3)*FWT!$K$169</f>
        <v>1104</v>
      </c>
      <c r="C374" s="11">
        <f>'12-100 Data'!C373*(($D$3/'12-100 Data'!$C$2)^2)*(('12-100 Data'!$I$8/12.25)^2)*(FWT!$J$14/0.075)-(((((FWT!$B$12/FWT!$K$169)/((FWT!$C$14*FWT!$E$14)/144))/550)^2)*0.15)</f>
        <v>1.1468389193335786</v>
      </c>
      <c r="D374" s="17">
        <f>E374*FWT!$K$169</f>
        <v>0.27072629434233303</v>
      </c>
      <c r="E374" s="17">
        <f>('12-100 Data'!D373*'12-100 Data'!$I$9)*(($D$3/'12-100 Data'!$C$2)^3)*(('12-100 Data'!$I$8/12.25)^5)*(FWT!$J$14/0.075)</f>
        <v>0.27072629434233303</v>
      </c>
      <c r="F374" s="13">
        <f t="shared" si="6"/>
        <v>73.517985656747115</v>
      </c>
    </row>
    <row r="375" spans="1:6" x14ac:dyDescent="0.2">
      <c r="A375" s="20">
        <v>370</v>
      </c>
      <c r="B375" s="71">
        <f>('12-100 Data'!B374*'12-100 Data'!$I$9)*($D$3/'12-100 Data'!$C$2)*(('12-100 Data'!$I$8/12.25)^3)*FWT!$K$169</f>
        <v>1107</v>
      </c>
      <c r="C375" s="11">
        <f>'12-100 Data'!C374*(($D$3/'12-100 Data'!$C$2)^2)*(('12-100 Data'!$I$8/12.25)^2)*(FWT!$J$14/0.075)-(((((FWT!$B$12/FWT!$K$169)/((FWT!$C$14*FWT!$E$14)/144))/550)^2)*0.15)</f>
        <v>1.1427042035821782</v>
      </c>
      <c r="D375" s="17">
        <f>E375*FWT!$K$169</f>
        <v>0.27063074546417254</v>
      </c>
      <c r="E375" s="17">
        <f>('12-100 Data'!D374*'12-100 Data'!$I$9)*(($D$3/'12-100 Data'!$C$2)^3)*(('12-100 Data'!$I$8/12.25)^5)*(FWT!$J$14/0.075)</f>
        <v>0.27063074546417254</v>
      </c>
      <c r="F375" s="13">
        <f t="shared" si="6"/>
        <v>73.477919978377827</v>
      </c>
    </row>
    <row r="376" spans="1:6" x14ac:dyDescent="0.2">
      <c r="A376" s="20">
        <v>371</v>
      </c>
      <c r="B376" s="71">
        <f>('12-100 Data'!B375*'12-100 Data'!$I$9)*($D$3/'12-100 Data'!$C$2)*(('12-100 Data'!$I$8/12.25)^3)*FWT!$K$169</f>
        <v>1110</v>
      </c>
      <c r="C376" s="11">
        <f>'12-100 Data'!C375*(($D$3/'12-100 Data'!$C$2)^2)*(('12-100 Data'!$I$8/12.25)^2)*(FWT!$J$14/0.075)-(((((FWT!$B$12/FWT!$K$169)/((FWT!$C$14*FWT!$E$14)/144))/550)^2)*0.15)</f>
        <v>1.1385320873164759</v>
      </c>
      <c r="D376" s="17">
        <f>E376*FWT!$K$169</f>
        <v>0.27052753399933943</v>
      </c>
      <c r="E376" s="17">
        <f>('12-100 Data'!D375*'12-100 Data'!$I$9)*(($D$3/'12-100 Data'!$C$2)^3)*(('12-100 Data'!$I$8/12.25)^5)*(FWT!$J$14/0.075)</f>
        <v>0.27052753399933943</v>
      </c>
      <c r="F376" s="13">
        <f t="shared" si="6"/>
        <v>73.436052161888853</v>
      </c>
    </row>
    <row r="377" spans="1:6" x14ac:dyDescent="0.2">
      <c r="A377" s="20">
        <v>372</v>
      </c>
      <c r="B377" s="71">
        <f>('12-100 Data'!B376*'12-100 Data'!$I$9)*($D$3/'12-100 Data'!$C$2)*(('12-100 Data'!$I$8/12.25)^3)*FWT!$K$169</f>
        <v>1113</v>
      </c>
      <c r="C377" s="11">
        <f>'12-100 Data'!C376*(($D$3/'12-100 Data'!$C$2)^2)*(('12-100 Data'!$I$8/12.25)^2)*(FWT!$J$14/0.075)-(((((FWT!$B$12/FWT!$K$169)/((FWT!$C$14*FWT!$E$14)/144))/550)^2)*0.15)</f>
        <v>1.1343225945893147</v>
      </c>
      <c r="D377" s="17">
        <f>E377*FWT!$K$169</f>
        <v>0.27041663486969147</v>
      </c>
      <c r="E377" s="17">
        <f>('12-100 Data'!D376*'12-100 Data'!$I$9)*(($D$3/'12-100 Data'!$C$2)^3)*(('12-100 Data'!$I$8/12.25)^5)*(FWT!$J$14/0.075)</f>
        <v>0.27041663486969147</v>
      </c>
      <c r="F377" s="13">
        <f t="shared" si="6"/>
        <v>73.392365379564581</v>
      </c>
    </row>
    <row r="378" spans="1:6" x14ac:dyDescent="0.2">
      <c r="A378" s="20">
        <v>373</v>
      </c>
      <c r="B378" s="71">
        <f>('12-100 Data'!B377*'12-100 Data'!$I$9)*($D$3/'12-100 Data'!$C$2)*(('12-100 Data'!$I$8/12.25)^3)*FWT!$K$169</f>
        <v>1116</v>
      </c>
      <c r="C378" s="11">
        <f>'12-100 Data'!C377*(($D$3/'12-100 Data'!$C$2)^2)*(('12-100 Data'!$I$8/12.25)^2)*(FWT!$J$14/0.075)-(((((FWT!$B$12/FWT!$K$169)/((FWT!$C$14*FWT!$E$14)/144))/550)^2)*0.15)</f>
        <v>1.1300757536946193</v>
      </c>
      <c r="D378" s="17">
        <f>E378*FWT!$K$169</f>
        <v>0.27029802360278182</v>
      </c>
      <c r="E378" s="17">
        <f>('12-100 Data'!D377*'12-100 Data'!$I$9)*(($D$3/'12-100 Data'!$C$2)^3)*(('12-100 Data'!$I$8/12.25)^5)*(FWT!$J$14/0.075)</f>
        <v>0.27029802360278182</v>
      </c>
      <c r="F378" s="13">
        <f t="shared" si="6"/>
        <v>73.346842578439748</v>
      </c>
    </row>
    <row r="379" spans="1:6" x14ac:dyDescent="0.2">
      <c r="A379" s="20">
        <v>374</v>
      </c>
      <c r="B379" s="71">
        <f>('12-100 Data'!B378*'12-100 Data'!$I$9)*($D$3/'12-100 Data'!$C$2)*(('12-100 Data'!$I$8/12.25)^3)*FWT!$K$169</f>
        <v>1119</v>
      </c>
      <c r="C379" s="11">
        <f>'12-100 Data'!C378*(($D$3/'12-100 Data'!$C$2)^2)*(('12-100 Data'!$I$8/12.25)^2)*(FWT!$J$14/0.075)-(((((FWT!$B$12/FWT!$K$169)/((FWT!$C$14*FWT!$E$14)/144))/550)^2)*0.15)</f>
        <v>1.1257915971803965</v>
      </c>
      <c r="D379" s="17">
        <f>E379*FWT!$K$169</f>
        <v>0.27017167633860023</v>
      </c>
      <c r="E379" s="17">
        <f>('12-100 Data'!D378*'12-100 Data'!$I$9)*(($D$3/'12-100 Data'!$C$2)^3)*(('12-100 Data'!$I$8/12.25)^5)*(FWT!$J$14/0.075)</f>
        <v>0.27017167633860023</v>
      </c>
      <c r="F379" s="13">
        <f t="shared" si="6"/>
        <v>73.299466476530412</v>
      </c>
    </row>
    <row r="380" spans="1:6" x14ac:dyDescent="0.2">
      <c r="A380" s="20">
        <v>375</v>
      </c>
      <c r="B380" s="71">
        <f>('12-100 Data'!B379*'12-100 Data'!$I$9)*($D$3/'12-100 Data'!$C$2)*(('12-100 Data'!$I$8/12.25)^3)*FWT!$K$169</f>
        <v>1122</v>
      </c>
      <c r="C380" s="11">
        <f>'12-100 Data'!C379*(($D$3/'12-100 Data'!$C$2)^2)*(('12-100 Data'!$I$8/12.25)^2)*(FWT!$J$14/0.075)-(((((FWT!$B$12/FWT!$K$169)/((FWT!$C$14*FWT!$E$14)/144))/550)^2)*0.15)</f>
        <v>1.1214701618614371</v>
      </c>
      <c r="D380" s="17">
        <f>E380*FWT!$K$169</f>
        <v>0.27003756983631372</v>
      </c>
      <c r="E380" s="17">
        <f>('12-100 Data'!D379*'12-100 Data'!$I$9)*(($D$3/'12-100 Data'!$C$2)^3)*(('12-100 Data'!$I$8/12.25)^5)*(FWT!$J$14/0.075)</f>
        <v>0.27003756983631372</v>
      </c>
      <c r="F380" s="13">
        <f t="shared" si="6"/>
        <v>73.25021955899021</v>
      </c>
    </row>
    <row r="381" spans="1:6" x14ac:dyDescent="0.2">
      <c r="A381" s="20">
        <v>376</v>
      </c>
      <c r="B381" s="71">
        <f>('12-100 Data'!B380*'12-100 Data'!$I$9)*($D$3/'12-100 Data'!$C$2)*(('12-100 Data'!$I$8/12.25)^3)*FWT!$K$169</f>
        <v>1125</v>
      </c>
      <c r="C381" s="11">
        <f>'12-100 Data'!C380*(($D$3/'12-100 Data'!$C$2)^2)*(('12-100 Data'!$I$8/12.25)^2)*(FWT!$J$14/0.075)-(((((FWT!$B$12/FWT!$K$169)/((FWT!$C$14*FWT!$E$14)/144))/550)^2)*0.15)</f>
        <v>1.1171114888317675</v>
      </c>
      <c r="D381" s="17">
        <f>E381*FWT!$K$169</f>
        <v>0.26989568148100707</v>
      </c>
      <c r="E381" s="17">
        <f>('12-100 Data'!D380*'12-100 Data'!$I$9)*(($D$3/'12-100 Data'!$C$2)^3)*(('12-100 Data'!$I$8/12.25)^5)*(FWT!$J$14/0.075)</f>
        <v>0.26989568148100707</v>
      </c>
      <c r="F381" s="13">
        <f t="shared" si="6"/>
        <v>73.199084074192839</v>
      </c>
    </row>
    <row r="382" spans="1:6" x14ac:dyDescent="0.2">
      <c r="A382" s="20">
        <v>377</v>
      </c>
      <c r="B382" s="71">
        <f>('12-100 Data'!B381*'12-100 Data'!$I$9)*($D$3/'12-100 Data'!$C$2)*(('12-100 Data'!$I$8/12.25)^3)*FWT!$K$169</f>
        <v>1128</v>
      </c>
      <c r="C382" s="11">
        <f>'12-100 Data'!C381*(($D$3/'12-100 Data'!$C$2)^2)*(('12-100 Data'!$I$8/12.25)^2)*(FWT!$J$14/0.075)-(((((FWT!$B$12/FWT!$K$169)/((FWT!$C$14*FWT!$E$14)/144))/550)^2)*0.15)</f>
        <v>1.1127156234767688</v>
      </c>
      <c r="D382" s="17">
        <f>E382*FWT!$K$169</f>
        <v>0.26974598929042254</v>
      </c>
      <c r="E382" s="17">
        <f>('12-100 Data'!D381*'12-100 Data'!$I$9)*(($D$3/'12-100 Data'!$C$2)^3)*(('12-100 Data'!$I$8/12.25)^5)*(FWT!$J$14/0.075)</f>
        <v>0.26974598929042254</v>
      </c>
      <c r="F382" s="13">
        <f t="shared" si="6"/>
        <v>73.146042029735455</v>
      </c>
    </row>
    <row r="383" spans="1:6" x14ac:dyDescent="0.2">
      <c r="A383" s="20">
        <v>378</v>
      </c>
      <c r="B383" s="71">
        <f>('12-100 Data'!B382*'12-100 Data'!$I$9)*($D$3/'12-100 Data'!$C$2)*(('12-100 Data'!$I$8/12.25)^3)*FWT!$K$169</f>
        <v>1131</v>
      </c>
      <c r="C383" s="11">
        <f>'12-100 Data'!C382*(($D$3/'12-100 Data'!$C$2)^2)*(('12-100 Data'!$I$8/12.25)^2)*(FWT!$J$14/0.075)-(((((FWT!$B$12/FWT!$K$169)/((FWT!$C$14*FWT!$E$14)/144))/550)^2)*0.15)</f>
        <v>1.1082826154850824</v>
      </c>
      <c r="D383" s="17">
        <f>E383*FWT!$K$169</f>
        <v>0.26958847192170021</v>
      </c>
      <c r="E383" s="17">
        <f>('12-100 Data'!D382*'12-100 Data'!$I$9)*(($D$3/'12-100 Data'!$C$2)^3)*(('12-100 Data'!$I$8/12.25)^5)*(FWT!$J$14/0.075)</f>
        <v>0.26958847192170021</v>
      </c>
      <c r="F383" s="13">
        <f t="shared" si="6"/>
        <v>73.091075188368052</v>
      </c>
    </row>
    <row r="384" spans="1:6" x14ac:dyDescent="0.2">
      <c r="A384" s="20">
        <v>379</v>
      </c>
      <c r="B384" s="71">
        <f>('12-100 Data'!B383*'12-100 Data'!$I$9)*($D$3/'12-100 Data'!$C$2)*(('12-100 Data'!$I$8/12.25)^3)*FWT!$K$169</f>
        <v>1134</v>
      </c>
      <c r="C384" s="11">
        <f>'12-100 Data'!C383*(($D$3/'12-100 Data'!$C$2)^2)*(('12-100 Data'!$I$8/12.25)^2)*(FWT!$J$14/0.075)-(((((FWT!$B$12/FWT!$K$169)/((FWT!$C$14*FWT!$E$14)/144))/550)^2)*0.15)</f>
        <v>1.1038125188601884</v>
      </c>
      <c r="D384" s="17">
        <f>E384*FWT!$K$169</f>
        <v>0.26942310867811758</v>
      </c>
      <c r="E384" s="17">
        <f>('12-100 Data'!D383*'12-100 Data'!$I$9)*(($D$3/'12-100 Data'!$C$2)^3)*(('12-100 Data'!$I$8/12.25)^5)*(FWT!$J$14/0.075)</f>
        <v>0.26942310867811758</v>
      </c>
      <c r="F384" s="13">
        <f t="shared" si="6"/>
        <v>73.034165063840845</v>
      </c>
    </row>
    <row r="385" spans="1:6" x14ac:dyDescent="0.2">
      <c r="A385" s="20">
        <v>380</v>
      </c>
      <c r="B385" s="71">
        <f>('12-100 Data'!B384*'12-100 Data'!$I$9)*($D$3/'12-100 Data'!$C$2)*(('12-100 Data'!$I$8/12.25)^3)*FWT!$K$169</f>
        <v>1137</v>
      </c>
      <c r="C385" s="11">
        <f>'12-100 Data'!C384*(($D$3/'12-100 Data'!$C$2)^2)*(('12-100 Data'!$I$8/12.25)^2)*(FWT!$J$14/0.075)-(((((FWT!$B$12/FWT!$K$169)/((FWT!$C$14*FWT!$E$14)/144))/550)^2)*0.15)</f>
        <v>1.099305391931737</v>
      </c>
      <c r="D385" s="17">
        <f>E385*FWT!$K$169</f>
        <v>0.26924987951582907</v>
      </c>
      <c r="E385" s="17">
        <f>('12-100 Data'!D384*'12-100 Data'!$I$9)*(($D$3/'12-100 Data'!$C$2)^3)*(('12-100 Data'!$I$8/12.25)^5)*(FWT!$J$14/0.075)</f>
        <v>0.26924987951582907</v>
      </c>
      <c r="F385" s="13">
        <f t="shared" si="6"/>
        <v>72.975292916673865</v>
      </c>
    </row>
    <row r="386" spans="1:6" x14ac:dyDescent="0.2">
      <c r="A386" s="20">
        <v>381</v>
      </c>
      <c r="B386" s="71">
        <f>('12-100 Data'!B385*'12-100 Data'!$I$9)*($D$3/'12-100 Data'!$C$2)*(('12-100 Data'!$I$8/12.25)^3)*FWT!$K$169</f>
        <v>1140</v>
      </c>
      <c r="C386" s="11">
        <f>'12-100 Data'!C385*(($D$3/'12-100 Data'!$C$2)^2)*(('12-100 Data'!$I$8/12.25)^2)*(FWT!$J$14/0.075)-(((((FWT!$B$12/FWT!$K$169)/((FWT!$C$14*FWT!$E$14)/144))/550)^2)*0.15)</f>
        <v>1.0947612973665775</v>
      </c>
      <c r="D386" s="17">
        <f>E386*FWT!$K$169</f>
        <v>0.26906876505060617</v>
      </c>
      <c r="E386" s="17">
        <f>('12-100 Data'!D385*'12-100 Data'!$I$9)*(($D$3/'12-100 Data'!$C$2)^3)*(('12-100 Data'!$I$8/12.25)^5)*(FWT!$J$14/0.075)</f>
        <v>0.26906876505060617</v>
      </c>
      <c r="F386" s="13">
        <f t="shared" si="6"/>
        <v>72.914439749842543</v>
      </c>
    </row>
    <row r="387" spans="1:6" x14ac:dyDescent="0.2">
      <c r="A387" s="20">
        <v>382</v>
      </c>
      <c r="B387" s="71">
        <f>('12-100 Data'!B386*'12-100 Data'!$I$9)*($D$3/'12-100 Data'!$C$2)*(('12-100 Data'!$I$8/12.25)^3)*FWT!$K$169</f>
        <v>1143</v>
      </c>
      <c r="C387" s="11">
        <f>'12-100 Data'!C386*(($D$3/'12-100 Data'!$C$2)^2)*(('12-100 Data'!$I$8/12.25)^2)*(FWT!$J$14/0.075)-(((((FWT!$B$12/FWT!$K$169)/((FWT!$C$14*FWT!$E$14)/144))/550)^2)*0.15)</f>
        <v>1.0901803021795236</v>
      </c>
      <c r="D387" s="17">
        <f>E387*FWT!$K$169</f>
        <v>0.26887974656457475</v>
      </c>
      <c r="E387" s="17">
        <f>('12-100 Data'!D386*'12-100 Data'!$I$9)*(($D$3/'12-100 Data'!$C$2)^3)*(('12-100 Data'!$I$8/12.25)^5)*(FWT!$J$14/0.075)</f>
        <v>0.26887974656457475</v>
      </c>
      <c r="F387" s="13">
        <f t="shared" si="6"/>
        <v>72.851586304382423</v>
      </c>
    </row>
    <row r="388" spans="1:6" x14ac:dyDescent="0.2">
      <c r="A388" s="20">
        <v>383</v>
      </c>
      <c r="B388" s="71">
        <f>('12-100 Data'!B387*'12-100 Data'!$I$9)*($D$3/'12-100 Data'!$C$2)*(('12-100 Data'!$I$8/12.25)^3)*FWT!$K$169</f>
        <v>1146</v>
      </c>
      <c r="C388" s="11">
        <f>'12-100 Data'!C387*(($D$3/'12-100 Data'!$C$2)^2)*(('12-100 Data'!$I$8/12.25)^2)*(FWT!$J$14/0.075)-(((((FWT!$B$12/FWT!$K$169)/((FWT!$C$14*FWT!$E$14)/144))/550)^2)*0.15)</f>
        <v>1.0855624777438388</v>
      </c>
      <c r="D388" s="17">
        <f>E388*FWT!$K$169</f>
        <v>0.26868280601295641</v>
      </c>
      <c r="E388" s="17">
        <f>('12-100 Data'!D387*'12-100 Data'!$I$9)*(($D$3/'12-100 Data'!$C$2)^3)*(('12-100 Data'!$I$8/12.25)^5)*(FWT!$J$14/0.075)</f>
        <v>0.26868280601295641</v>
      </c>
      <c r="F388" s="13">
        <f t="shared" si="6"/>
        <v>72.786713054908063</v>
      </c>
    </row>
    <row r="389" spans="1:6" x14ac:dyDescent="0.2">
      <c r="A389" s="20">
        <v>384</v>
      </c>
      <c r="B389" s="71">
        <f>('12-100 Data'!B388*'12-100 Data'!$I$9)*($D$3/'12-100 Data'!$C$2)*(('12-100 Data'!$I$8/12.25)^3)*FWT!$K$169</f>
        <v>1149</v>
      </c>
      <c r="C389" s="11">
        <f>'12-100 Data'!C388*(($D$3/'12-100 Data'!$C$2)^2)*(('12-100 Data'!$I$8/12.25)^2)*(FWT!$J$14/0.075)-(((((FWT!$B$12/FWT!$K$169)/((FWT!$C$14*FWT!$E$14)/144))/550)^2)*0.15)</f>
        <v>1.0809078998014381</v>
      </c>
      <c r="D389" s="17">
        <f>E389*FWT!$K$169</f>
        <v>0.26847792603080567</v>
      </c>
      <c r="E389" s="17">
        <f>('12-100 Data'!D388*'12-100 Data'!$I$9)*(($D$3/'12-100 Data'!$C$2)^3)*(('12-100 Data'!$I$8/12.25)^5)*(FWT!$J$14/0.075)</f>
        <v>0.26847792603080567</v>
      </c>
      <c r="F389" s="13">
        <f t="shared" si="6"/>
        <v>72.719800205046795</v>
      </c>
    </row>
    <row r="390" spans="1:6" x14ac:dyDescent="0.2">
      <c r="A390" s="20">
        <v>385</v>
      </c>
      <c r="B390" s="71">
        <f>('12-100 Data'!B389*'12-100 Data'!$I$9)*($D$3/'12-100 Data'!$C$2)*(('12-100 Data'!$I$8/12.25)^3)*FWT!$K$169</f>
        <v>1152</v>
      </c>
      <c r="C390" s="11">
        <f>'12-100 Data'!C389*(($D$3/'12-100 Data'!$C$2)^2)*(('12-100 Data'!$I$8/12.25)^2)*(FWT!$J$14/0.075)-(((((FWT!$B$12/FWT!$K$169)/((FWT!$C$14*FWT!$E$14)/144))/550)^2)*0.15)</f>
        <v>1.0762166484728166</v>
      </c>
      <c r="D390" s="17">
        <f>E390*FWT!$K$169</f>
        <v>0.26826508993975001</v>
      </c>
      <c r="E390" s="17">
        <f>('12-100 Data'!D389*'12-100 Data'!$I$9)*(($D$3/'12-100 Data'!$C$2)^3)*(('12-100 Data'!$I$8/12.25)^5)*(FWT!$J$14/0.075)</f>
        <v>0.26826508993975001</v>
      </c>
      <c r="F390" s="13">
        <f t="shared" si="6"/>
        <v>72.650827682784879</v>
      </c>
    </row>
    <row r="391" spans="1:6" x14ac:dyDescent="0.2">
      <c r="A391" s="20">
        <v>386</v>
      </c>
      <c r="B391" s="71">
        <f>('12-100 Data'!B390*'12-100 Data'!$I$9)*($D$3/'12-100 Data'!$C$2)*(('12-100 Data'!$I$8/12.25)^3)*FWT!$K$169</f>
        <v>1155</v>
      </c>
      <c r="C391" s="11">
        <f>'12-100 Data'!C390*(($D$3/'12-100 Data'!$C$2)^2)*(('12-100 Data'!$I$8/12.25)^2)*(FWT!$J$14/0.075)-(((((FWT!$B$12/FWT!$K$169)/((FWT!$C$14*FWT!$E$14)/144))/550)^2)*0.15)</f>
        <v>1.0714888082667025</v>
      </c>
      <c r="D391" s="17">
        <f>E391*FWT!$K$169</f>
        <v>0.26804428175472528</v>
      </c>
      <c r="E391" s="17">
        <f>('12-100 Data'!D390*'12-100 Data'!$I$9)*(($D$3/'12-100 Data'!$C$2)^3)*(('12-100 Data'!$I$8/12.25)^5)*(FWT!$J$14/0.075)</f>
        <v>0.26804428175472528</v>
      </c>
      <c r="F391" s="13">
        <f t="shared" ref="F391:F454" si="7">0.0001572*C391*B391/D391*100</f>
        <v>72.579775135726237</v>
      </c>
    </row>
    <row r="392" spans="1:6" x14ac:dyDescent="0.2">
      <c r="A392" s="20">
        <v>387</v>
      </c>
      <c r="B392" s="71">
        <f>('12-100 Data'!B391*'12-100 Data'!$I$9)*($D$3/'12-100 Data'!$C$2)*(('12-100 Data'!$I$8/12.25)^3)*FWT!$K$169</f>
        <v>1158</v>
      </c>
      <c r="C392" s="11">
        <f>'12-100 Data'!C391*(($D$3/'12-100 Data'!$C$2)^2)*(('12-100 Data'!$I$8/12.25)^2)*(FWT!$J$14/0.075)-(((((FWT!$B$12/FWT!$K$169)/((FWT!$C$14*FWT!$E$14)/144))/550)^2)*0.15)</f>
        <v>1.066724468089411</v>
      </c>
      <c r="D392" s="17">
        <f>E392*FWT!$K$169</f>
        <v>0.26781548619071782</v>
      </c>
      <c r="E392" s="17">
        <f>('12-100 Data'!D391*'12-100 Data'!$I$9)*(($D$3/'12-100 Data'!$C$2)^3)*(('12-100 Data'!$I$8/12.25)^5)*(FWT!$J$14/0.075)</f>
        <v>0.26781548619071782</v>
      </c>
      <c r="F392" s="13">
        <f t="shared" si="7"/>
        <v>72.506621926257822</v>
      </c>
    </row>
    <row r="393" spans="1:6" x14ac:dyDescent="0.2">
      <c r="A393" s="20">
        <v>388</v>
      </c>
      <c r="B393" s="71">
        <f>('12-100 Data'!B392*'12-100 Data'!$I$9)*($D$3/'12-100 Data'!$C$2)*(('12-100 Data'!$I$8/12.25)^3)*FWT!$K$169</f>
        <v>1161</v>
      </c>
      <c r="C393" s="11">
        <f>'12-100 Data'!C392*(($D$3/'12-100 Data'!$C$2)^2)*(('12-100 Data'!$I$8/12.25)^2)*(FWT!$J$14/0.075)-(((((FWT!$B$12/FWT!$K$169)/((FWT!$C$14*FWT!$E$14)/144))/550)^2)*0.15)</f>
        <v>1.0619237212539625</v>
      </c>
      <c r="D393" s="17">
        <f>E393*FWT!$K$169</f>
        <v>0.26757868866950046</v>
      </c>
      <c r="E393" s="17">
        <f>('12-100 Data'!D392*'12-100 Data'!$I$9)*(($D$3/'12-100 Data'!$C$2)^3)*(('12-100 Data'!$I$8/12.25)^5)*(FWT!$J$14/0.075)</f>
        <v>0.26757868866950046</v>
      </c>
      <c r="F393" s="13">
        <f t="shared" si="7"/>
        <v>72.431347126627472</v>
      </c>
    </row>
    <row r="394" spans="1:6" x14ac:dyDescent="0.2">
      <c r="A394" s="20">
        <v>389</v>
      </c>
      <c r="B394" s="71">
        <f>('12-100 Data'!B393*'12-100 Data'!$I$9)*($D$3/'12-100 Data'!$C$2)*(('12-100 Data'!$I$8/12.25)^3)*FWT!$K$169</f>
        <v>1164</v>
      </c>
      <c r="C394" s="11">
        <f>'12-100 Data'!C393*(($D$3/'12-100 Data'!$C$2)^2)*(('12-100 Data'!$I$8/12.25)^2)*(FWT!$J$14/0.075)-(((((FWT!$B$12/FWT!$K$169)/((FWT!$C$14*FWT!$E$14)/144))/550)^2)*0.15)</f>
        <v>1.0570866654888635</v>
      </c>
      <c r="D394" s="17">
        <f>E394*FWT!$K$169</f>
        <v>0.26733387532636982</v>
      </c>
      <c r="E394" s="17">
        <f>('12-100 Data'!D393*'12-100 Data'!$I$9)*(($D$3/'12-100 Data'!$C$2)^3)*(('12-100 Data'!$I$8/12.25)^5)*(FWT!$J$14/0.075)</f>
        <v>0.26733387532636982</v>
      </c>
      <c r="F394" s="13">
        <f t="shared" si="7"/>
        <v>72.353929513924584</v>
      </c>
    </row>
    <row r="395" spans="1:6" x14ac:dyDescent="0.2">
      <c r="A395" s="20">
        <v>390</v>
      </c>
      <c r="B395" s="71">
        <f>('12-100 Data'!B394*'12-100 Data'!$I$9)*($D$3/'12-100 Data'!$C$2)*(('12-100 Data'!$I$8/12.25)^3)*FWT!$K$169</f>
        <v>1167</v>
      </c>
      <c r="C395" s="11">
        <f>'12-100 Data'!C394*(($D$3/'12-100 Data'!$C$2)^2)*(('12-100 Data'!$I$8/12.25)^2)*(FWT!$J$14/0.075)-(((((FWT!$B$12/FWT!$K$169)/((FWT!$C$14*FWT!$E$14)/144))/550)^2)*0.15)</f>
        <v>1.0522134029466683</v>
      </c>
      <c r="D395" s="17">
        <f>E395*FWT!$K$169</f>
        <v>0.26708103301688507</v>
      </c>
      <c r="E395" s="17">
        <f>('12-100 Data'!D394*'12-100 Data'!$I$9)*(($D$3/'12-100 Data'!$C$2)^3)*(('12-100 Data'!$I$8/12.25)^5)*(FWT!$J$14/0.075)</f>
        <v>0.26708103301688507</v>
      </c>
      <c r="F395" s="13">
        <f t="shared" si="7"/>
        <v>72.274347564969091</v>
      </c>
    </row>
    <row r="396" spans="1:6" x14ac:dyDescent="0.2">
      <c r="A396" s="20">
        <v>391</v>
      </c>
      <c r="B396" s="71">
        <f>('12-100 Data'!B395*'12-100 Data'!$I$9)*($D$3/'12-100 Data'!$C$2)*(('12-100 Data'!$I$8/12.25)^3)*FWT!$K$169</f>
        <v>1170</v>
      </c>
      <c r="C396" s="11">
        <f>'12-100 Data'!C395*(($D$3/'12-100 Data'!$C$2)^2)*(('12-100 Data'!$I$8/12.25)^2)*(FWT!$J$14/0.075)-(((((FWT!$B$12/FWT!$K$169)/((FWT!$C$14*FWT!$E$14)/144))/550)^2)*0.15)</f>
        <v>1.0473040402122302</v>
      </c>
      <c r="D396" s="17">
        <f>E396*FWT!$K$169</f>
        <v>0.26682014932360504</v>
      </c>
      <c r="E396" s="17">
        <f>('12-100 Data'!D395*'12-100 Data'!$I$9)*(($D$3/'12-100 Data'!$C$2)^3)*(('12-100 Data'!$I$8/12.25)^5)*(FWT!$J$14/0.075)</f>
        <v>0.26682014932360504</v>
      </c>
      <c r="F396" s="13">
        <f t="shared" si="7"/>
        <v>72.192579451102617</v>
      </c>
    </row>
    <row r="397" spans="1:6" x14ac:dyDescent="0.2">
      <c r="A397" s="20">
        <v>392</v>
      </c>
      <c r="B397" s="71">
        <f>('12-100 Data'!B396*'12-100 Data'!$I$9)*($D$3/'12-100 Data'!$C$2)*(('12-100 Data'!$I$8/12.25)^3)*FWT!$K$169</f>
        <v>1173</v>
      </c>
      <c r="C397" s="11">
        <f>'12-100 Data'!C396*(($D$3/'12-100 Data'!$C$2)^2)*(('12-100 Data'!$I$8/12.25)^2)*(FWT!$J$14/0.075)-(((((FWT!$B$12/FWT!$K$169)/((FWT!$C$14*FWT!$E$14)/144))/550)^2)*0.15)</f>
        <v>1.0423586883106664</v>
      </c>
      <c r="D397" s="17">
        <f>E397*FWT!$K$169</f>
        <v>0.26655121256282488</v>
      </c>
      <c r="E397" s="17">
        <f>('12-100 Data'!D396*'12-100 Data'!$I$9)*(($D$3/'12-100 Data'!$C$2)^3)*(('12-100 Data'!$I$8/12.25)^5)*(FWT!$J$14/0.075)</f>
        <v>0.26655121256282488</v>
      </c>
      <c r="F397" s="13">
        <f t="shared" si="7"/>
        <v>72.108603032881021</v>
      </c>
    </row>
    <row r="398" spans="1:6" x14ac:dyDescent="0.2">
      <c r="A398" s="20">
        <v>393</v>
      </c>
      <c r="B398" s="71">
        <f>('12-100 Data'!B397*'12-100 Data'!$I$9)*($D$3/'12-100 Data'!$C$2)*(('12-100 Data'!$I$8/12.25)^3)*FWT!$K$169</f>
        <v>1176</v>
      </c>
      <c r="C398" s="11">
        <f>'12-100 Data'!C397*(($D$3/'12-100 Data'!$C$2)^2)*(('12-100 Data'!$I$8/12.25)^2)*(FWT!$J$14/0.075)-(((((FWT!$B$12/FWT!$K$169)/((FWT!$C$14*FWT!$E$14)/144))/550)^2)*0.15)</f>
        <v>1.0373774627150629</v>
      </c>
      <c r="D398" s="17">
        <f>E398*FWT!$K$169</f>
        <v>0.2662742117913145</v>
      </c>
      <c r="E398" s="17">
        <f>('12-100 Data'!D397*'12-100 Data'!$I$9)*(($D$3/'12-100 Data'!$C$2)^3)*(('12-100 Data'!$I$8/12.25)^5)*(FWT!$J$14/0.075)</f>
        <v>0.2662742117913145</v>
      </c>
      <c r="F398" s="13">
        <f t="shared" si="7"/>
        <v>72.02239585466819</v>
      </c>
    </row>
    <row r="399" spans="1:6" x14ac:dyDescent="0.2">
      <c r="A399" s="20">
        <v>394</v>
      </c>
      <c r="B399" s="71">
        <f>('12-100 Data'!B398*'12-100 Data'!$I$9)*($D$3/'12-100 Data'!$C$2)*(('12-100 Data'!$I$8/12.25)^3)*FWT!$K$169</f>
        <v>1179</v>
      </c>
      <c r="C399" s="11">
        <f>'12-100 Data'!C398*(($D$3/'12-100 Data'!$C$2)^2)*(('12-100 Data'!$I$8/12.25)^2)*(FWT!$J$14/0.075)-(((((FWT!$B$12/FWT!$K$169)/((FWT!$C$14*FWT!$E$14)/144))/550)^2)*0.15)</f>
        <v>1.0323604833539235</v>
      </c>
      <c r="D399" s="17">
        <f>E399*FWT!$K$169</f>
        <v>0.26598913681305347</v>
      </c>
      <c r="E399" s="17">
        <f>('12-100 Data'!D398*'12-100 Data'!$I$9)*(($D$3/'12-100 Data'!$C$2)^3)*(('12-100 Data'!$I$8/12.25)^5)*(FWT!$J$14/0.075)</f>
        <v>0.26598913681305347</v>
      </c>
      <c r="F399" s="13">
        <f t="shared" si="7"/>
        <v>71.933935139130938</v>
      </c>
    </row>
    <row r="400" spans="1:6" x14ac:dyDescent="0.2">
      <c r="A400" s="20">
        <v>395</v>
      </c>
      <c r="B400" s="71">
        <f>('12-100 Data'!B399*'12-100 Data'!$I$9)*($D$3/'12-100 Data'!$C$2)*(('12-100 Data'!$I$8/12.25)^3)*FWT!$K$169</f>
        <v>1182</v>
      </c>
      <c r="C400" s="11">
        <f>'12-100 Data'!C399*(($D$3/'12-100 Data'!$C$2)^2)*(('12-100 Data'!$I$8/12.25)^2)*(FWT!$J$14/0.075)-(((((FWT!$B$12/FWT!$K$169)/((FWT!$C$14*FWT!$E$14)/144))/550)^2)*0.15)</f>
        <v>1.0273078746182616</v>
      </c>
      <c r="D400" s="17">
        <f>E400*FWT!$K$169</f>
        <v>0.26569597818596957</v>
      </c>
      <c r="E400" s="17">
        <f>('12-100 Data'!D399*'12-100 Data'!$I$9)*(($D$3/'12-100 Data'!$C$2)^3)*(('12-100 Data'!$I$8/12.25)^5)*(FWT!$J$14/0.075)</f>
        <v>0.26569597818596957</v>
      </c>
      <c r="F400" s="13">
        <f t="shared" si="7"/>
        <v>71.843197781624895</v>
      </c>
    </row>
    <row r="401" spans="1:6" x14ac:dyDescent="0.2">
      <c r="A401" s="20">
        <v>396</v>
      </c>
      <c r="B401" s="71">
        <f>('12-100 Data'!B400*'12-100 Data'!$I$9)*($D$3/'12-100 Data'!$C$2)*(('12-100 Data'!$I$8/12.25)^3)*FWT!$K$169</f>
        <v>1185</v>
      </c>
      <c r="C401" s="11">
        <f>'12-100 Data'!C400*(($D$3/'12-100 Data'!$C$2)^2)*(('12-100 Data'!$I$8/12.25)^2)*(FWT!$J$14/0.075)-(((((FWT!$B$12/FWT!$K$169)/((FWT!$C$14*FWT!$E$14)/144))/550)^2)*0.15)</f>
        <v>1.0222197653685163</v>
      </c>
      <c r="D401" s="17">
        <f>E401*FWT!$K$169</f>
        <v>0.26539472722867347</v>
      </c>
      <c r="E401" s="17">
        <f>('12-100 Data'!D400*'12-100 Data'!$I$9)*(($D$3/'12-100 Data'!$C$2)^3)*(('12-100 Data'!$I$8/12.25)^5)*(FWT!$J$14/0.075)</f>
        <v>0.26539472722867347</v>
      </c>
      <c r="F401" s="13">
        <f t="shared" si="7"/>
        <v>71.750160344483561</v>
      </c>
    </row>
    <row r="402" spans="1:6" x14ac:dyDescent="0.2">
      <c r="A402" s="20">
        <v>397</v>
      </c>
      <c r="B402" s="71">
        <f>('12-100 Data'!B401*'12-100 Data'!$I$9)*($D$3/'12-100 Data'!$C$2)*(('12-100 Data'!$I$8/12.25)^3)*FWT!$K$169</f>
        <v>1188</v>
      </c>
      <c r="C402" s="11">
        <f>'12-100 Data'!C401*(($D$3/'12-100 Data'!$C$2)^2)*(('12-100 Data'!$I$8/12.25)^2)*(FWT!$J$14/0.075)-(((((FWT!$B$12/FWT!$K$169)/((FWT!$C$14*FWT!$E$14)/144))/550)^2)*0.15)</f>
        <v>1.0170962889410984</v>
      </c>
      <c r="D402" s="17">
        <f>E402*FWT!$K$169</f>
        <v>0.26508537602719706</v>
      </c>
      <c r="E402" s="17">
        <f>('12-100 Data'!D401*'12-100 Data'!$I$9)*(($D$3/'12-100 Data'!$C$2)^3)*(('12-100 Data'!$I$8/12.25)^5)*(FWT!$J$14/0.075)</f>
        <v>0.26508537602719706</v>
      </c>
      <c r="F402" s="13">
        <f t="shared" si="7"/>
        <v>71.65479905119409</v>
      </c>
    </row>
    <row r="403" spans="1:6" x14ac:dyDescent="0.2">
      <c r="A403" s="20">
        <v>398</v>
      </c>
      <c r="B403" s="71">
        <f>('12-100 Data'!B402*'12-100 Data'!$I$9)*($D$3/'12-100 Data'!$C$2)*(('12-100 Data'!$I$8/12.25)^3)*FWT!$K$169</f>
        <v>1191</v>
      </c>
      <c r="C403" s="11">
        <f>'12-100 Data'!C402*(($D$3/'12-100 Data'!$C$2)^2)*(('12-100 Data'!$I$8/12.25)^2)*(FWT!$J$14/0.075)-(((((FWT!$B$12/FWT!$K$169)/((FWT!$C$14*FWT!$E$14)/144))/550)^2)*0.15)</f>
        <v>1.0119375831547435</v>
      </c>
      <c r="D403" s="17">
        <f>E403*FWT!$K$169</f>
        <v>0.26476791744172701</v>
      </c>
      <c r="E403" s="17">
        <f>('12-100 Data'!D402*'12-100 Data'!$I$9)*(($D$3/'12-100 Data'!$C$2)^3)*(('12-100 Data'!$I$8/12.25)^5)*(FWT!$J$14/0.075)</f>
        <v>0.26476791744172701</v>
      </c>
      <c r="F403" s="13">
        <f t="shared" si="7"/>
        <v>71.557089780472339</v>
      </c>
    </row>
    <row r="404" spans="1:6" x14ac:dyDescent="0.2">
      <c r="A404" s="20">
        <v>399</v>
      </c>
      <c r="B404" s="71">
        <f>('12-100 Data'!B403*'12-100 Data'!$I$9)*($D$3/'12-100 Data'!$C$2)*(('12-100 Data'!$I$8/12.25)^3)*FWT!$K$169</f>
        <v>1194</v>
      </c>
      <c r="C404" s="11">
        <f>'12-100 Data'!C403*(($D$3/'12-100 Data'!$C$2)^2)*(('12-100 Data'!$I$8/12.25)^2)*(FWT!$J$14/0.075)-(((((FWT!$B$12/FWT!$K$169)/((FWT!$C$14*FWT!$E$14)/144))/550)^2)*0.15)</f>
        <v>1.0067437903164784</v>
      </c>
      <c r="D404" s="17">
        <f>E404*FWT!$K$169</f>
        <v>0.2644423451133438</v>
      </c>
      <c r="E404" s="17">
        <f>('12-100 Data'!D403*'12-100 Data'!$I$9)*(($D$3/'12-100 Data'!$C$2)^3)*(('12-100 Data'!$I$8/12.25)^5)*(FWT!$J$14/0.075)</f>
        <v>0.2644423451133438</v>
      </c>
      <c r="F404" s="13">
        <f t="shared" si="7"/>
        <v>71.457008060218911</v>
      </c>
    </row>
    <row r="405" spans="1:6" x14ac:dyDescent="0.2">
      <c r="A405" s="20">
        <v>400</v>
      </c>
      <c r="B405" s="71">
        <f>('12-100 Data'!B404*'12-100 Data'!$I$9)*($D$3/'12-100 Data'!$C$2)*(('12-100 Data'!$I$8/12.25)^3)*FWT!$K$169</f>
        <v>1197</v>
      </c>
      <c r="C405" s="11">
        <f>'12-100 Data'!C404*(($D$3/'12-100 Data'!$C$2)^2)*(('12-100 Data'!$I$8/12.25)^2)*(FWT!$J$14/0.075)-(((((FWT!$B$12/FWT!$K$169)/((FWT!$C$14*FWT!$E$14)/144))/550)^2)*0.15)</f>
        <v>1.0015150572274463</v>
      </c>
      <c r="D405" s="17">
        <f>E405*FWT!$K$169</f>
        <v>0.26410865347075424</v>
      </c>
      <c r="E405" s="17">
        <f>('12-100 Data'!D404*'12-100 Data'!$I$9)*(($D$3/'12-100 Data'!$C$2)^3)*(('12-100 Data'!$I$8/12.25)^5)*(FWT!$J$14/0.075)</f>
        <v>0.26410865347075424</v>
      </c>
      <c r="F405" s="13">
        <f t="shared" si="7"/>
        <v>71.354529061375544</v>
      </c>
    </row>
    <row r="406" spans="1:6" x14ac:dyDescent="0.2">
      <c r="A406" s="20">
        <v>401</v>
      </c>
      <c r="B406" s="71">
        <f>('12-100 Data'!B405*'12-100 Data'!$I$9)*($D$3/'12-100 Data'!$C$2)*(('12-100 Data'!$I$8/12.25)^3)*FWT!$K$169</f>
        <v>1200</v>
      </c>
      <c r="C406" s="11">
        <f>'12-100 Data'!C405*(($D$3/'12-100 Data'!$C$2)^2)*(('12-100 Data'!$I$8/12.25)^2)*(FWT!$J$14/0.075)-(((((FWT!$B$12/FWT!$K$169)/((FWT!$C$14*FWT!$E$14)/144))/550)^2)*0.15)</f>
        <v>0.99625153518832255</v>
      </c>
      <c r="D406" s="17">
        <f>E406*FWT!$K$169</f>
        <v>0.26376683773702891</v>
      </c>
      <c r="E406" s="17">
        <f>('12-100 Data'!D405*'12-100 Data'!$I$9)*(($D$3/'12-100 Data'!$C$2)^3)*(('12-100 Data'!$I$8/12.25)^5)*(FWT!$J$14/0.075)</f>
        <v>0.26376683773702891</v>
      </c>
      <c r="F406" s="13">
        <f t="shared" si="7"/>
        <v>71.249627591657699</v>
      </c>
    </row>
    <row r="407" spans="1:6" x14ac:dyDescent="0.2">
      <c r="A407" s="20">
        <v>402</v>
      </c>
      <c r="B407" s="71">
        <f>('12-100 Data'!B406*'12-100 Data'!$I$9)*($D$3/'12-100 Data'!$C$2)*(('12-100 Data'!$I$8/12.25)^3)*FWT!$K$169</f>
        <v>1203</v>
      </c>
      <c r="C407" s="11">
        <f>'12-100 Data'!C406*(($D$3/'12-100 Data'!$C$2)^2)*(('12-100 Data'!$I$8/12.25)^2)*(FWT!$J$14/0.075)-(((((FWT!$B$12/FWT!$K$169)/((FWT!$C$14*FWT!$E$14)/144))/550)^2)*0.15)</f>
        <v>0.99095338000453503</v>
      </c>
      <c r="D407" s="17">
        <f>E407*FWT!$K$169</f>
        <v>0.26341689393633555</v>
      </c>
      <c r="E407" s="17">
        <f>('12-100 Data'!D406*'12-100 Data'!$I$9)*(($D$3/'12-100 Data'!$C$2)^3)*(('12-100 Data'!$I$8/12.25)^5)*(FWT!$J$14/0.075)</f>
        <v>0.26341689393633555</v>
      </c>
      <c r="F407" s="13">
        <f t="shared" si="7"/>
        <v>71.142278089179044</v>
      </c>
    </row>
    <row r="408" spans="1:6" x14ac:dyDescent="0.2">
      <c r="A408" s="20">
        <v>403</v>
      </c>
      <c r="B408" s="71">
        <f>('12-100 Data'!B407*'12-100 Data'!$I$9)*($D$3/'12-100 Data'!$C$2)*(('12-100 Data'!$I$8/12.25)^3)*FWT!$K$169</f>
        <v>1206</v>
      </c>
      <c r="C408" s="11">
        <f>'12-100 Data'!C407*(($D$3/'12-100 Data'!$C$2)^2)*(('12-100 Data'!$I$8/12.25)^2)*(FWT!$J$14/0.075)-(((((FWT!$B$12/FWT!$K$169)/((FWT!$C$14*FWT!$E$14)/144))/550)^2)*0.15)</f>
        <v>0.98562075199118915</v>
      </c>
      <c r="D408" s="17">
        <f>E408*FWT!$K$169</f>
        <v>0.26305881890067817</v>
      </c>
      <c r="E408" s="17">
        <f>('12-100 Data'!D407*'12-100 Data'!$I$9)*(($D$3/'12-100 Data'!$C$2)^3)*(('12-100 Data'!$I$8/12.25)^5)*(FWT!$J$14/0.075)</f>
        <v>0.26305881890067817</v>
      </c>
      <c r="F408" s="13">
        <f t="shared" si="7"/>
        <v>71.032454615956738</v>
      </c>
    </row>
    <row r="409" spans="1:6" x14ac:dyDescent="0.2">
      <c r="A409" s="20">
        <v>404</v>
      </c>
      <c r="B409" s="71">
        <f>('12-100 Data'!B408*'12-100 Data'!$I$9)*($D$3/'12-100 Data'!$C$2)*(('12-100 Data'!$I$8/12.25)^3)*FWT!$K$169</f>
        <v>1209</v>
      </c>
      <c r="C409" s="11">
        <f>'12-100 Data'!C408*(($D$3/'12-100 Data'!$C$2)^2)*(('12-100 Data'!$I$8/12.25)^2)*(FWT!$J$14/0.075)-(((((FWT!$B$12/FWT!$K$169)/((FWT!$C$14*FWT!$E$14)/144))/550)^2)*0.15)</f>
        <v>0.98025381597768146</v>
      </c>
      <c r="D409" s="17">
        <f>E409*FWT!$K$169</f>
        <v>0.26269261027662655</v>
      </c>
      <c r="E409" s="17">
        <f>('12-100 Data'!D408*'12-100 Data'!$I$9)*(($D$3/'12-100 Data'!$C$2)^3)*(('12-100 Data'!$I$8/12.25)^5)*(FWT!$J$14/0.075)</f>
        <v>0.26269261027662655</v>
      </c>
      <c r="F409" s="13">
        <f t="shared" si="7"/>
        <v>70.920130851298453</v>
      </c>
    </row>
    <row r="410" spans="1:6" x14ac:dyDescent="0.2">
      <c r="A410" s="20">
        <v>405</v>
      </c>
      <c r="B410" s="71">
        <f>('12-100 Data'!B409*'12-100 Data'!$I$9)*($D$3/'12-100 Data'!$C$2)*(('12-100 Data'!$I$8/12.25)^3)*FWT!$K$169</f>
        <v>1212</v>
      </c>
      <c r="C410" s="11">
        <f>'12-100 Data'!C409*(($D$3/'12-100 Data'!$C$2)^2)*(('12-100 Data'!$I$8/12.25)^2)*(FWT!$J$14/0.075)-(((((FWT!$B$12/FWT!$K$169)/((FWT!$C$14*FWT!$E$14)/144))/550)^2)*0.15)</f>
        <v>0.97485274131207811</v>
      </c>
      <c r="D410" s="17">
        <f>E410*FWT!$K$169</f>
        <v>0.26231826653205564</v>
      </c>
      <c r="E410" s="17">
        <f>('12-100 Data'!D409*'12-100 Data'!$I$9)*(($D$3/'12-100 Data'!$C$2)^3)*(('12-100 Data'!$I$8/12.25)^5)*(FWT!$J$14/0.075)</f>
        <v>0.26231826653205564</v>
      </c>
      <c r="F410" s="13">
        <f t="shared" si="7"/>
        <v>70.805280085069654</v>
      </c>
    </row>
    <row r="411" spans="1:6" x14ac:dyDescent="0.2">
      <c r="A411" s="20">
        <v>406</v>
      </c>
      <c r="B411" s="71">
        <f>('12-100 Data'!B410*'12-100 Data'!$I$9)*($D$3/'12-100 Data'!$C$2)*(('12-100 Data'!$I$8/12.25)^3)*FWT!$K$169</f>
        <v>1215</v>
      </c>
      <c r="C411" s="11">
        <f>'12-100 Data'!C410*(($D$3/'12-100 Data'!$C$2)^2)*(('12-100 Data'!$I$8/12.25)^2)*(FWT!$J$14/0.075)-(((((FWT!$B$12/FWT!$K$169)/((FWT!$C$14*FWT!$E$14)/144))/550)^2)*0.15)</f>
        <v>0.96941770186518172</v>
      </c>
      <c r="D411" s="17">
        <f>E411*FWT!$K$169</f>
        <v>0.26193578696287606</v>
      </c>
      <c r="E411" s="17">
        <f>('12-100 Data'!D410*'12-100 Data'!$I$9)*(($D$3/'12-100 Data'!$C$2)^3)*(('12-100 Data'!$I$8/12.25)^5)*(FWT!$J$14/0.075)</f>
        <v>0.26193578696287606</v>
      </c>
      <c r="F411" s="13">
        <f t="shared" si="7"/>
        <v>70.687875210838641</v>
      </c>
    </row>
    <row r="412" spans="1:6" x14ac:dyDescent="0.2">
      <c r="A412" s="20">
        <v>407</v>
      </c>
      <c r="B412" s="71">
        <f>('12-100 Data'!B411*'12-100 Data'!$I$9)*($D$3/'12-100 Data'!$C$2)*(('12-100 Data'!$I$8/12.25)^3)*FWT!$K$169</f>
        <v>1218</v>
      </c>
      <c r="C412" s="11">
        <f>'12-100 Data'!C411*(($D$3/'12-100 Data'!$C$2)^2)*(('12-100 Data'!$I$8/12.25)^2)*(FWT!$J$14/0.075)-(((((FWT!$B$12/FWT!$K$169)/((FWT!$C$14*FWT!$E$14)/144))/550)^2)*0.15)</f>
        <v>0.9639488760343673</v>
      </c>
      <c r="D412" s="17">
        <f>E412*FWT!$K$169</f>
        <v>0.26154517169977204</v>
      </c>
      <c r="E412" s="17">
        <f>('12-100 Data'!D411*'12-100 Data'!$I$9)*(($D$3/'12-100 Data'!$C$2)^3)*(('12-100 Data'!$I$8/12.25)^5)*(FWT!$J$14/0.075)</f>
        <v>0.26154517169977204</v>
      </c>
      <c r="F412" s="13">
        <f t="shared" si="7"/>
        <v>70.567888718899553</v>
      </c>
    </row>
    <row r="413" spans="1:6" x14ac:dyDescent="0.2">
      <c r="A413" s="20">
        <v>408</v>
      </c>
      <c r="B413" s="71">
        <f>('12-100 Data'!B412*'12-100 Data'!$I$9)*($D$3/'12-100 Data'!$C$2)*(('12-100 Data'!$I$8/12.25)^3)*FWT!$K$169</f>
        <v>1221</v>
      </c>
      <c r="C413" s="11">
        <f>'12-100 Data'!C412*(($D$3/'12-100 Data'!$C$2)^2)*(('12-100 Data'!$I$8/12.25)^2)*(FWT!$J$14/0.075)-(((((FWT!$B$12/FWT!$K$169)/((FWT!$C$14*FWT!$E$14)/144))/550)^2)*0.15)</f>
        <v>0.95844644674706536</v>
      </c>
      <c r="D413" s="17">
        <f>E413*FWT!$K$169</f>
        <v>0.26114642171493407</v>
      </c>
      <c r="E413" s="17">
        <f>('12-100 Data'!D412*'12-100 Data'!$I$9)*(($D$3/'12-100 Data'!$C$2)^3)*(('12-100 Data'!$I$8/12.25)^5)*(FWT!$J$14/0.075)</f>
        <v>0.26114642171493407</v>
      </c>
      <c r="F413" s="13">
        <f t="shared" si="7"/>
        <v>70.445292689165512</v>
      </c>
    </row>
    <row r="414" spans="1:6" x14ac:dyDescent="0.2">
      <c r="A414" s="20">
        <v>409</v>
      </c>
      <c r="B414" s="71">
        <f>('12-100 Data'!B413*'12-100 Data'!$I$9)*($D$3/'12-100 Data'!$C$2)*(('12-100 Data'!$I$8/12.25)^3)*FWT!$K$169</f>
        <v>1224</v>
      </c>
      <c r="C414" s="11">
        <f>'12-100 Data'!C413*(($D$3/'12-100 Data'!$C$2)^2)*(('12-100 Data'!$I$8/12.25)^2)*(FWT!$J$14/0.075)-(((((FWT!$B$12/FWT!$K$169)/((FWT!$C$14*FWT!$E$14)/144))/550)^2)*0.15)</f>
        <v>0.95291060146402928</v>
      </c>
      <c r="D414" s="17">
        <f>E414*FWT!$K$169</f>
        <v>0.26073953882879147</v>
      </c>
      <c r="E414" s="17">
        <f>('12-100 Data'!D413*'12-100 Data'!$I$9)*(($D$3/'12-100 Data'!$C$2)^3)*(('12-100 Data'!$I$8/12.25)^5)*(FWT!$J$14/0.075)</f>
        <v>0.26073953882879147</v>
      </c>
      <c r="F414" s="13">
        <f t="shared" si="7"/>
        <v>70.320058783939146</v>
      </c>
    </row>
    <row r="415" spans="1:6" x14ac:dyDescent="0.2">
      <c r="A415" s="20">
        <v>410</v>
      </c>
      <c r="B415" s="71">
        <f>('12-100 Data'!B414*'12-100 Data'!$I$9)*($D$3/'12-100 Data'!$C$2)*(('12-100 Data'!$I$8/12.25)^3)*FWT!$K$169</f>
        <v>1227</v>
      </c>
      <c r="C415" s="11">
        <f>'12-100 Data'!C414*(($D$3/'12-100 Data'!$C$2)^2)*(('12-100 Data'!$I$8/12.25)^2)*(FWT!$J$14/0.075)-(((((FWT!$B$12/FWT!$K$169)/((FWT!$C$14*FWT!$E$14)/144))/550)^2)*0.15)</f>
        <v>0.94734153218231221</v>
      </c>
      <c r="D415" s="17">
        <f>E415*FWT!$K$169</f>
        <v>0.26032452571674697</v>
      </c>
      <c r="E415" s="17">
        <f>('12-100 Data'!D414*'12-100 Data'!$I$9)*(($D$3/'12-100 Data'!$C$2)^3)*(('12-100 Data'!$I$8/12.25)^5)*(FWT!$J$14/0.075)</f>
        <v>0.26032452571674697</v>
      </c>
      <c r="F415" s="13">
        <f t="shared" si="7"/>
        <v>70.192158240552175</v>
      </c>
    </row>
    <row r="416" spans="1:6" x14ac:dyDescent="0.2">
      <c r="A416" s="20">
        <v>411</v>
      </c>
      <c r="B416" s="71">
        <f>('12-100 Data'!B415*'12-100 Data'!$I$9)*($D$3/'12-100 Data'!$C$2)*(('12-100 Data'!$I$8/12.25)^3)*FWT!$K$169</f>
        <v>1230</v>
      </c>
      <c r="C416" s="11">
        <f>'12-100 Data'!C415*(($D$3/'12-100 Data'!$C$2)^2)*(('12-100 Data'!$I$8/12.25)^2)*(FWT!$J$14/0.075)-(((((FWT!$B$12/FWT!$K$169)/((FWT!$C$14*FWT!$E$14)/144))/550)^2)*0.15)</f>
        <v>0.94173943543794258</v>
      </c>
      <c r="D416" s="17">
        <f>E416*FWT!$K$169</f>
        <v>0.25990138591591283</v>
      </c>
      <c r="E416" s="17">
        <f>('12-100 Data'!D415*'12-100 Data'!$I$9)*(($D$3/'12-100 Data'!$C$2)^3)*(('12-100 Data'!$I$8/12.25)^5)*(FWT!$J$14/0.075)</f>
        <v>0.25990138591591283</v>
      </c>
      <c r="F416" s="13">
        <f t="shared" si="7"/>
        <v>70.061561863872328</v>
      </c>
    </row>
    <row r="417" spans="1:6" x14ac:dyDescent="0.2">
      <c r="A417" s="20">
        <v>412</v>
      </c>
      <c r="B417" s="71">
        <f>('12-100 Data'!B416*'12-100 Data'!$I$9)*($D$3/'12-100 Data'!$C$2)*(('12-100 Data'!$I$8/12.25)^3)*FWT!$K$169</f>
        <v>1233</v>
      </c>
      <c r="C417" s="11">
        <f>'12-100 Data'!C416*(($D$3/'12-100 Data'!$C$2)^2)*(('12-100 Data'!$I$8/12.25)^2)*(FWT!$J$14/0.075)-(((((FWT!$B$12/FWT!$K$169)/((FWT!$C$14*FWT!$E$14)/144))/550)^2)*0.15)</f>
        <v>0.93610451230834757</v>
      </c>
      <c r="D417" s="17">
        <f>E417*FWT!$K$169</f>
        <v>0.2594701238318402</v>
      </c>
      <c r="E417" s="17">
        <f>('12-100 Data'!D416*'12-100 Data'!$I$9)*(($D$3/'12-100 Data'!$C$2)^3)*(('12-100 Data'!$I$8/12.25)^5)*(FWT!$J$14/0.075)</f>
        <v>0.2594701238318402</v>
      </c>
      <c r="F417" s="13">
        <f t="shared" si="7"/>
        <v>69.928240018680782</v>
      </c>
    </row>
    <row r="418" spans="1:6" x14ac:dyDescent="0.2">
      <c r="A418" s="20">
        <v>413</v>
      </c>
      <c r="B418" s="71">
        <f>('12-100 Data'!B417*'12-100 Data'!$I$9)*($D$3/'12-100 Data'!$C$2)*(('12-100 Data'!$I$8/12.25)^3)*FWT!$K$169</f>
        <v>1236</v>
      </c>
      <c r="C418" s="11">
        <f>'12-100 Data'!C417*(($D$3/'12-100 Data'!$C$2)^2)*(('12-100 Data'!$I$8/12.25)^2)*(FWT!$J$14/0.075)-(((((FWT!$B$12/FWT!$K$169)/((FWT!$C$14*FWT!$E$14)/144))/550)^2)*0.15)</f>
        <v>0.93043696841446155</v>
      </c>
      <c r="D418" s="17">
        <f>E418*FWT!$K$169</f>
        <v>0.25903074474525356</v>
      </c>
      <c r="E418" s="17">
        <f>('12-100 Data'!D417*'12-100 Data'!$I$9)*(($D$3/'12-100 Data'!$C$2)^3)*(('12-100 Data'!$I$8/12.25)^5)*(FWT!$J$14/0.075)</f>
        <v>0.25903074474525356</v>
      </c>
      <c r="F418" s="13">
        <f t="shared" si="7"/>
        <v>69.792162621911231</v>
      </c>
    </row>
    <row r="419" spans="1:6" x14ac:dyDescent="0.2">
      <c r="A419" s="20">
        <v>414</v>
      </c>
      <c r="B419" s="71">
        <f>('12-100 Data'!B418*'12-100 Data'!$I$9)*($D$3/'12-100 Data'!$C$2)*(('12-100 Data'!$I$8/12.25)^3)*FWT!$K$169</f>
        <v>1239</v>
      </c>
      <c r="C419" s="11">
        <f>'12-100 Data'!C418*(($D$3/'12-100 Data'!$C$2)^2)*(('12-100 Data'!$I$8/12.25)^2)*(FWT!$J$14/0.075)-(((((FWT!$B$12/FWT!$K$169)/((FWT!$C$14*FWT!$E$14)/144))/550)^2)*0.15)</f>
        <v>0.92473701392262797</v>
      </c>
      <c r="D419" s="17">
        <f>E419*FWT!$K$169</f>
        <v>0.25858325481878558</v>
      </c>
      <c r="E419" s="17">
        <f>('12-100 Data'!D418*'12-100 Data'!$I$9)*(($D$3/'12-100 Data'!$C$2)^3)*(('12-100 Data'!$I$8/12.25)^5)*(FWT!$J$14/0.075)</f>
        <v>0.25858325481878558</v>
      </c>
      <c r="F419" s="13">
        <f t="shared" si="7"/>
        <v>69.653299134757674</v>
      </c>
    </row>
    <row r="420" spans="1:6" x14ac:dyDescent="0.2">
      <c r="A420" s="20">
        <v>415</v>
      </c>
      <c r="B420" s="71">
        <f>('12-100 Data'!B419*'12-100 Data'!$I$9)*($D$3/'12-100 Data'!$C$2)*(('12-100 Data'!$I$8/12.25)^3)*FWT!$K$169</f>
        <v>1242</v>
      </c>
      <c r="C420" s="11">
        <f>'12-100 Data'!C419*(($D$3/'12-100 Data'!$C$2)^2)*(('12-100 Data'!$I$8/12.25)^2)*(FWT!$J$14/0.075)-(((((FWT!$B$12/FWT!$K$169)/((FWT!$C$14*FWT!$E$14)/144))/550)^2)*0.15)</f>
        <v>0.91900486354612565</v>
      </c>
      <c r="D420" s="17">
        <f>E420*FWT!$K$169</f>
        <v>0.25812766110370816</v>
      </c>
      <c r="E420" s="17">
        <f>('12-100 Data'!D419*'12-100 Data'!$I$9)*(($D$3/'12-100 Data'!$C$2)^3)*(('12-100 Data'!$I$8/12.25)^5)*(FWT!$J$14/0.075)</f>
        <v>0.25812766110370816</v>
      </c>
      <c r="F420" s="13">
        <f t="shared" si="7"/>
        <v>69.51161855463792</v>
      </c>
    </row>
    <row r="421" spans="1:6" x14ac:dyDescent="0.2">
      <c r="A421" s="20">
        <v>416</v>
      </c>
      <c r="B421" s="71">
        <f>('12-100 Data'!B420*'12-100 Data'!$I$9)*($D$3/'12-100 Data'!$C$2)*(('12-100 Data'!$I$8/12.25)^3)*FWT!$K$169</f>
        <v>1245</v>
      </c>
      <c r="C421" s="11">
        <f>'12-100 Data'!C420*(($D$3/'12-100 Data'!$C$2)^2)*(('12-100 Data'!$I$8/12.25)^2)*(FWT!$J$14/0.075)-(((((FWT!$B$12/FWT!$K$169)/((FWT!$C$14*FWT!$E$14)/144))/550)^2)*0.15)</f>
        <v>0.91324073654650539</v>
      </c>
      <c r="D421" s="17">
        <f>E421*FWT!$K$169</f>
        <v>0.25766397154666404</v>
      </c>
      <c r="E421" s="17">
        <f>('12-100 Data'!D420*'12-100 Data'!$I$9)*(($D$3/'12-100 Data'!$C$2)^3)*(('12-100 Data'!$I$8/12.25)^5)*(FWT!$J$14/0.075)</f>
        <v>0.25766397154666404</v>
      </c>
      <c r="F421" s="13">
        <f t="shared" si="7"/>
        <v>69.367089407023784</v>
      </c>
    </row>
    <row r="422" spans="1:6" x14ac:dyDescent="0.2">
      <c r="A422" s="20">
        <v>417</v>
      </c>
      <c r="B422" s="71">
        <f>('12-100 Data'!B421*'12-100 Data'!$I$9)*($D$3/'12-100 Data'!$C$2)*(('12-100 Data'!$I$8/12.25)^3)*FWT!$K$169</f>
        <v>1248</v>
      </c>
      <c r="C422" s="11">
        <f>'12-100 Data'!C421*(($D$3/'12-100 Data'!$C$2)^2)*(('12-100 Data'!$I$8/12.25)^2)*(FWT!$J$14/0.075)-(((((FWT!$B$12/FWT!$K$169)/((FWT!$C$14*FWT!$E$14)/144))/550)^2)*0.15)</f>
        <v>0.90744485673458253</v>
      </c>
      <c r="D422" s="17">
        <f>E422*FWT!$K$169</f>
        <v>0.25719219499640106</v>
      </c>
      <c r="E422" s="17">
        <f>('12-100 Data'!D421*'12-100 Data'!$I$9)*(($D$3/'12-100 Data'!$C$2)^3)*(('12-100 Data'!$I$8/12.25)^5)*(FWT!$J$14/0.075)</f>
        <v>0.25719219499640106</v>
      </c>
      <c r="F422" s="13">
        <f t="shared" si="7"/>
        <v>69.21967973712394</v>
      </c>
    </row>
    <row r="423" spans="1:6" x14ac:dyDescent="0.2">
      <c r="A423" s="20">
        <v>418</v>
      </c>
      <c r="B423" s="71">
        <f>('12-100 Data'!B422*'12-100 Data'!$I$9)*($D$3/'12-100 Data'!$C$2)*(('12-100 Data'!$I$8/12.25)^3)*FWT!$K$169</f>
        <v>1251</v>
      </c>
      <c r="C423" s="11">
        <f>'12-100 Data'!C422*(($D$3/'12-100 Data'!$C$2)^2)*(('12-100 Data'!$I$8/12.25)^2)*(FWT!$J$14/0.075)-(((((FWT!$B$12/FWT!$K$169)/((FWT!$C$14*FWT!$E$14)/144))/550)^2)*0.15)</f>
        <v>0.90161745247120018</v>
      </c>
      <c r="D423" s="17">
        <f>E423*FWT!$K$169</f>
        <v>0.25671234121050407</v>
      </c>
      <c r="E423" s="17">
        <f>('12-100 Data'!D422*'12-100 Data'!$I$9)*(($D$3/'12-100 Data'!$C$2)^3)*(('12-100 Data'!$I$8/12.25)^5)*(FWT!$J$14/0.075)</f>
        <v>0.25671234121050407</v>
      </c>
      <c r="F423" s="13">
        <f t="shared" si="7"/>
        <v>69.069357101427968</v>
      </c>
    </row>
    <row r="424" spans="1:6" x14ac:dyDescent="0.2">
      <c r="A424" s="20">
        <v>419</v>
      </c>
      <c r="B424" s="71">
        <f>('12-100 Data'!B423*'12-100 Data'!$I$9)*($D$3/'12-100 Data'!$C$2)*(('12-100 Data'!$I$8/12.25)^3)*FWT!$K$169</f>
        <v>1254</v>
      </c>
      <c r="C424" s="11">
        <f>'12-100 Data'!C423*(($D$3/'12-100 Data'!$C$2)^2)*(('12-100 Data'!$I$8/12.25)^2)*(FWT!$J$14/0.075)-(((((FWT!$B$12/FWT!$K$169)/((FWT!$C$14*FWT!$E$14)/144))/550)^2)*0.15)</f>
        <v>0.89575875666767613</v>
      </c>
      <c r="D424" s="17">
        <f>E424*FWT!$K$169</f>
        <v>0.25622442086212577</v>
      </c>
      <c r="E424" s="17">
        <f>('12-100 Data'!D423*'12-100 Data'!$I$9)*(($D$3/'12-100 Data'!$C$2)^3)*(('12-100 Data'!$I$8/12.25)^5)*(FWT!$J$14/0.075)</f>
        <v>0.25622442086212577</v>
      </c>
      <c r="F424" s="13">
        <f t="shared" si="7"/>
        <v>68.916088559102846</v>
      </c>
    </row>
    <row r="425" spans="1:6" x14ac:dyDescent="0.2">
      <c r="A425" s="20">
        <v>420</v>
      </c>
      <c r="B425" s="71">
        <f>('12-100 Data'!B424*'12-100 Data'!$I$9)*($D$3/'12-100 Data'!$C$2)*(('12-100 Data'!$I$8/12.25)^3)*FWT!$K$169</f>
        <v>1257</v>
      </c>
      <c r="C425" s="11">
        <f>'12-100 Data'!C424*(($D$3/'12-100 Data'!$C$2)^2)*(('12-100 Data'!$I$8/12.25)^2)*(FWT!$J$14/0.075)-(((((FWT!$B$12/FWT!$K$169)/((FWT!$C$14*FWT!$E$14)/144))/550)^2)*0.15)</f>
        <v>0.88986900678600733</v>
      </c>
      <c r="D425" s="17">
        <f>E425*FWT!$K$169</f>
        <v>0.25572844554671909</v>
      </c>
      <c r="E425" s="17">
        <f>('12-100 Data'!D424*'12-100 Data'!$I$9)*(($D$3/'12-100 Data'!$C$2)^3)*(('12-100 Data'!$I$8/12.25)^5)*(FWT!$J$14/0.075)</f>
        <v>0.25572844554671909</v>
      </c>
      <c r="F425" s="13">
        <f t="shared" si="7"/>
        <v>68.759840663245186</v>
      </c>
    </row>
    <row r="426" spans="1:6" x14ac:dyDescent="0.2">
      <c r="A426" s="20">
        <v>421</v>
      </c>
      <c r="B426" s="71">
        <f>('12-100 Data'!B425*'12-100 Data'!$I$9)*($D$3/'12-100 Data'!$C$2)*(('12-100 Data'!$I$8/12.25)^3)*FWT!$K$169</f>
        <v>1260</v>
      </c>
      <c r="C426" s="11">
        <f>'12-100 Data'!C425*(($D$3/'12-100 Data'!$C$2)^2)*(('12-100 Data'!$I$8/12.25)^2)*(FWT!$J$14/0.075)-(((((FWT!$B$12/FWT!$K$169)/((FWT!$C$14*FWT!$E$14)/144))/550)^2)*0.15)</f>
        <v>0.88394844483875767</v>
      </c>
      <c r="D426" s="17">
        <f>E426*FWT!$K$169</f>
        <v>0.25522442778876958</v>
      </c>
      <c r="E426" s="17">
        <f>('12-100 Data'!D425*'12-100 Data'!$I$9)*(($D$3/'12-100 Data'!$C$2)^3)*(('12-100 Data'!$I$8/12.25)^5)*(FWT!$J$14/0.075)</f>
        <v>0.25522442778876958</v>
      </c>
      <c r="F426" s="13">
        <f t="shared" si="7"/>
        <v>68.600579451982441</v>
      </c>
    </row>
    <row r="427" spans="1:6" x14ac:dyDescent="0.2">
      <c r="A427" s="20">
        <v>422</v>
      </c>
      <c r="B427" s="71">
        <f>('12-100 Data'!B426*'12-100 Data'!$I$9)*($D$3/'12-100 Data'!$C$2)*(('12-100 Data'!$I$8/12.25)^3)*FWT!$K$169</f>
        <v>1263</v>
      </c>
      <c r="C427" s="11">
        <f>'12-100 Data'!C426*(($D$3/'12-100 Data'!$C$2)^2)*(('12-100 Data'!$I$8/12.25)^2)*(FWT!$J$14/0.075)-(((((FWT!$B$12/FWT!$K$169)/((FWT!$C$14*FWT!$E$14)/144))/550)^2)*0.15)</f>
        <v>0.87799731738869857</v>
      </c>
      <c r="D427" s="17">
        <f>E427*FWT!$K$169</f>
        <v>0.25471238104852506</v>
      </c>
      <c r="E427" s="17">
        <f>('12-100 Data'!D426*'12-100 Data'!$I$9)*(($D$3/'12-100 Data'!$C$2)^3)*(('12-100 Data'!$I$8/12.25)^5)*(FWT!$J$14/0.075)</f>
        <v>0.25471238104852506</v>
      </c>
      <c r="F427" s="13">
        <f t="shared" si="7"/>
        <v>68.438270439427555</v>
      </c>
    </row>
    <row r="428" spans="1:6" x14ac:dyDescent="0.2">
      <c r="A428" s="20">
        <v>423</v>
      </c>
      <c r="B428" s="71">
        <f>('12-100 Data'!B427*'12-100 Data'!$I$9)*($D$3/'12-100 Data'!$C$2)*(('12-100 Data'!$I$8/12.25)^3)*FWT!$K$169</f>
        <v>1266</v>
      </c>
      <c r="C428" s="11">
        <f>'12-100 Data'!C427*(($D$3/'12-100 Data'!$C$2)^2)*(('12-100 Data'!$I$8/12.25)^2)*(FWT!$J$14/0.075)-(((((FWT!$B$12/FWT!$K$169)/((FWT!$C$14*FWT!$E$14)/144))/550)^2)*0.15)</f>
        <v>0.87201587554815441</v>
      </c>
      <c r="D428" s="17">
        <f>E428*FWT!$K$169</f>
        <v>0.25419231972872847</v>
      </c>
      <c r="E428" s="17">
        <f>('12-100 Data'!D427*'12-100 Data'!$I$9)*(($D$3/'12-100 Data'!$C$2)^3)*(('12-100 Data'!$I$8/12.25)^5)*(FWT!$J$14/0.075)</f>
        <v>0.25419231972872847</v>
      </c>
      <c r="F428" s="13">
        <f t="shared" si="7"/>
        <v>68.27287860648029</v>
      </c>
    </row>
    <row r="429" spans="1:6" x14ac:dyDescent="0.2">
      <c r="A429" s="20">
        <v>424</v>
      </c>
      <c r="B429" s="71">
        <f>('12-100 Data'!B428*'12-100 Data'!$I$9)*($D$3/'12-100 Data'!$C$2)*(('12-100 Data'!$I$8/12.25)^3)*FWT!$K$169</f>
        <v>1269</v>
      </c>
      <c r="C429" s="11">
        <f>'12-100 Data'!C428*(($D$3/'12-100 Data'!$C$2)^2)*(('12-100 Data'!$I$8/12.25)^2)*(FWT!$J$14/0.075)-(((((FWT!$B$12/FWT!$K$169)/((FWT!$C$14*FWT!$E$14)/144))/550)^2)*0.15)</f>
        <v>0.86600437497807103</v>
      </c>
      <c r="D429" s="17">
        <f>E429*FWT!$K$169</f>
        <v>0.25366425918134849</v>
      </c>
      <c r="E429" s="17">
        <f>('12-100 Data'!D428*'12-100 Data'!$I$9)*(($D$3/'12-100 Data'!$C$2)^3)*(('12-100 Data'!$I$8/12.25)^5)*(FWT!$J$14/0.075)</f>
        <v>0.25366425918134849</v>
      </c>
      <c r="F429" s="13">
        <f t="shared" si="7"/>
        <v>68.104368391476541</v>
      </c>
    </row>
    <row r="430" spans="1:6" x14ac:dyDescent="0.2">
      <c r="A430" s="20">
        <v>425</v>
      </c>
      <c r="B430" s="71">
        <f>('12-100 Data'!B429*'12-100 Data'!$I$9)*($D$3/'12-100 Data'!$C$2)*(('12-100 Data'!$I$8/12.25)^3)*FWT!$K$169</f>
        <v>1272</v>
      </c>
      <c r="C430" s="11">
        <f>'12-100 Data'!C429*(($D$3/'12-100 Data'!$C$2)^2)*(('12-100 Data'!$I$8/12.25)^2)*(FWT!$J$14/0.075)-(((((FWT!$B$12/FWT!$K$169)/((FWT!$C$14*FWT!$E$14)/144))/550)^2)*0.15)</f>
        <v>0.85996307588682186</v>
      </c>
      <c r="D430" s="17">
        <f>E430*FWT!$K$169</f>
        <v>0.25312821571430794</v>
      </c>
      <c r="E430" s="17">
        <f>('12-100 Data'!D429*'12-100 Data'!$I$9)*(($D$3/'12-100 Data'!$C$2)^3)*(('12-100 Data'!$I$8/12.25)^5)*(FWT!$J$14/0.075)</f>
        <v>0.25312821571430794</v>
      </c>
      <c r="F430" s="13">
        <f t="shared" si="7"/>
        <v>67.932703680685606</v>
      </c>
    </row>
    <row r="431" spans="1:6" x14ac:dyDescent="0.2">
      <c r="A431" s="20">
        <v>426</v>
      </c>
      <c r="B431" s="71">
        <f>('12-100 Data'!B430*'12-100 Data'!$I$9)*($D$3/'12-100 Data'!$C$2)*(('12-100 Data'!$I$8/12.25)^3)*FWT!$K$169</f>
        <v>1275</v>
      </c>
      <c r="C431" s="11">
        <f>'12-100 Data'!C430*(($D$3/'12-100 Data'!$C$2)^2)*(('12-100 Data'!$I$8/12.25)^2)*(FWT!$J$14/0.075)-(((((FWT!$B$12/FWT!$K$169)/((FWT!$C$14*FWT!$E$14)/144))/550)^2)*0.15)</f>
        <v>0.85389224302871047</v>
      </c>
      <c r="D431" s="17">
        <f>E431*FWT!$K$169</f>
        <v>0.25258420659822062</v>
      </c>
      <c r="E431" s="17">
        <f>('12-100 Data'!D430*'12-100 Data'!$I$9)*(($D$3/'12-100 Data'!$C$2)^3)*(('12-100 Data'!$I$8/12.25)^5)*(FWT!$J$14/0.075)</f>
        <v>0.25258420659822062</v>
      </c>
      <c r="F431" s="13">
        <f t="shared" si="7"/>
        <v>67.757847798647802</v>
      </c>
    </row>
    <row r="432" spans="1:6" x14ac:dyDescent="0.2">
      <c r="A432" s="20">
        <v>427</v>
      </c>
      <c r="B432" s="71">
        <f>('12-100 Data'!B431*'12-100 Data'!$I$9)*($D$3/'12-100 Data'!$C$2)*(('12-100 Data'!$I$8/12.25)^3)*FWT!$K$169</f>
        <v>1278</v>
      </c>
      <c r="C432" s="11">
        <f>'12-100 Data'!C431*(($D$3/'12-100 Data'!$C$2)^2)*(('12-100 Data'!$I$8/12.25)^2)*(FWT!$J$14/0.075)-(((((FWT!$B$12/FWT!$K$169)/((FWT!$C$14*FWT!$E$14)/144))/550)^2)*0.15)</f>
        <v>0.84779214570221373</v>
      </c>
      <c r="D432" s="17">
        <f>E432*FWT!$K$169</f>
        <v>0.25203225007311331</v>
      </c>
      <c r="E432" s="17">
        <f>('12-100 Data'!D431*'12-100 Data'!$I$9)*(($D$3/'12-100 Data'!$C$2)^3)*(('12-100 Data'!$I$8/12.25)^5)*(FWT!$J$14/0.075)</f>
        <v>0.25203225007311331</v>
      </c>
      <c r="F432" s="13">
        <f t="shared" si="7"/>
        <v>67.579763498361046</v>
      </c>
    </row>
    <row r="433" spans="1:6" x14ac:dyDescent="0.2">
      <c r="A433" s="20">
        <v>428</v>
      </c>
      <c r="B433" s="71">
        <f>('12-100 Data'!B432*'12-100 Data'!$I$9)*($D$3/'12-100 Data'!$C$2)*(('12-100 Data'!$I$8/12.25)^3)*FWT!$K$169</f>
        <v>1281</v>
      </c>
      <c r="C433" s="11">
        <f>'12-100 Data'!C432*(($D$3/'12-100 Data'!$C$2)^2)*(('12-100 Data'!$I$8/12.25)^2)*(FWT!$J$14/0.075)-(((((FWT!$B$12/FWT!$K$169)/((FWT!$C$14*FWT!$E$14)/144))/550)^2)*0.15)</f>
        <v>0.84166305774793737</v>
      </c>
      <c r="D433" s="17">
        <f>E433*FWT!$K$169</f>
        <v>0.25147236535516226</v>
      </c>
      <c r="E433" s="17">
        <f>('12-100 Data'!D432*'12-100 Data'!$I$9)*(($D$3/'12-100 Data'!$C$2)^3)*(('12-100 Data'!$I$8/12.25)^5)*(FWT!$J$14/0.075)</f>
        <v>0.25147236535516226</v>
      </c>
      <c r="F433" s="13">
        <f t="shared" si="7"/>
        <v>67.39841295130509</v>
      </c>
    </row>
    <row r="434" spans="1:6" x14ac:dyDescent="0.2">
      <c r="A434" s="20">
        <v>429</v>
      </c>
      <c r="B434" s="71">
        <f>('12-100 Data'!B433*'12-100 Data'!$I$9)*($D$3/'12-100 Data'!$C$2)*(('12-100 Data'!$I$8/12.25)^3)*FWT!$K$169</f>
        <v>1284</v>
      </c>
      <c r="C434" s="11">
        <f>'12-100 Data'!C433*(($D$3/'12-100 Data'!$C$2)^2)*(('12-100 Data'!$I$8/12.25)^2)*(FWT!$J$14/0.075)-(((((FWT!$B$12/FWT!$K$169)/((FWT!$C$14*FWT!$E$14)/144))/550)^2)*0.15)</f>
        <v>0.83550525754630256</v>
      </c>
      <c r="D434" s="17">
        <f>E434*FWT!$K$169</f>
        <v>0.25090457264342098</v>
      </c>
      <c r="E434" s="17">
        <f>('12-100 Data'!D433*'12-100 Data'!$I$9)*(($D$3/'12-100 Data'!$C$2)^3)*(('12-100 Data'!$I$8/12.25)^5)*(FWT!$J$14/0.075)</f>
        <v>0.25090457264342098</v>
      </c>
      <c r="F434" s="13">
        <f t="shared" si="7"/>
        <v>67.21375773730999</v>
      </c>
    </row>
    <row r="435" spans="1:6" x14ac:dyDescent="0.2">
      <c r="A435" s="20">
        <v>430</v>
      </c>
      <c r="B435" s="71">
        <f>('12-100 Data'!B434*'12-100 Data'!$I$9)*($D$3/'12-100 Data'!$C$2)*(('12-100 Data'!$I$8/12.25)^3)*FWT!$K$169</f>
        <v>1287</v>
      </c>
      <c r="C435" s="11">
        <f>'12-100 Data'!C434*(($D$3/'12-100 Data'!$C$2)^2)*(('12-100 Data'!$I$8/12.25)^2)*(FWT!$J$14/0.075)-(((((FWT!$B$12/FWT!$K$169)/((FWT!$C$14*FWT!$E$14)/144))/550)^2)*0.15)</f>
        <v>0.82931902801494184</v>
      </c>
      <c r="D435" s="17">
        <f>E435*FWT!$K$169</f>
        <v>0.25032889312655049</v>
      </c>
      <c r="E435" s="17">
        <f>('12-100 Data'!D434*'12-100 Data'!$I$9)*(($D$3/'12-100 Data'!$C$2)^3)*(('12-100 Data'!$I$8/12.25)^5)*(FWT!$J$14/0.075)</f>
        <v>0.25032889312655049</v>
      </c>
      <c r="F435" s="13">
        <f t="shared" si="7"/>
        <v>67.0257588342632</v>
      </c>
    </row>
    <row r="436" spans="1:6" x14ac:dyDescent="0.2">
      <c r="A436" s="20">
        <v>431</v>
      </c>
      <c r="B436" s="71">
        <f>('12-100 Data'!B435*'12-100 Data'!$I$9)*($D$3/'12-100 Data'!$C$2)*(('12-100 Data'!$I$8/12.25)^3)*FWT!$K$169</f>
        <v>1290</v>
      </c>
      <c r="C436" s="11">
        <f>'12-100 Data'!C435*(($D$3/'12-100 Data'!$C$2)^2)*(('12-100 Data'!$I$8/12.25)^2)*(FWT!$J$14/0.075)-(((((FWT!$B$12/FWT!$K$169)/((FWT!$C$14*FWT!$E$14)/144))/550)^2)*0.15)</f>
        <v>0.82310465660582122</v>
      </c>
      <c r="D436" s="17">
        <f>E436*FWT!$K$169</f>
        <v>0.24974534898954773</v>
      </c>
      <c r="E436" s="17">
        <f>('12-100 Data'!D435*'12-100 Data'!$I$9)*(($D$3/'12-100 Data'!$C$2)^3)*(('12-100 Data'!$I$8/12.25)^5)*(FWT!$J$14/0.075)</f>
        <v>0.24974534898954773</v>
      </c>
      <c r="F436" s="13">
        <f t="shared" si="7"/>
        <v>66.83437660765685</v>
      </c>
    </row>
    <row r="437" spans="1:6" x14ac:dyDescent="0.2">
      <c r="A437" s="20">
        <v>432</v>
      </c>
      <c r="B437" s="71">
        <f>('12-100 Data'!B436*'12-100 Data'!$I$9)*($D$3/'12-100 Data'!$C$2)*(('12-100 Data'!$I$8/12.25)^3)*FWT!$K$169</f>
        <v>1293</v>
      </c>
      <c r="C437" s="11">
        <f>'12-100 Data'!C436*(($D$3/'12-100 Data'!$C$2)^2)*(('12-100 Data'!$I$8/12.25)^2)*(FWT!$J$14/0.075)-(((((FWT!$B$12/FWT!$K$169)/((FWT!$C$14*FWT!$E$14)/144))/550)^2)*0.15)</f>
        <v>0.8168624353020949</v>
      </c>
      <c r="D437" s="17">
        <f>E437*FWT!$K$169</f>
        <v>0.24915396342047802</v>
      </c>
      <c r="E437" s="17">
        <f>('12-100 Data'!D436*'12-100 Data'!$I$9)*(($D$3/'12-100 Data'!$C$2)^3)*(('12-100 Data'!$I$8/12.25)^5)*(FWT!$J$14/0.075)</f>
        <v>0.24915396342047802</v>
      </c>
      <c r="F437" s="13">
        <f t="shared" si="7"/>
        <v>66.639570799973555</v>
      </c>
    </row>
    <row r="438" spans="1:6" x14ac:dyDescent="0.2">
      <c r="A438" s="20">
        <v>433</v>
      </c>
      <c r="B438" s="71">
        <f>('12-100 Data'!B437*'12-100 Data'!$I$9)*($D$3/'12-100 Data'!$C$2)*(('12-100 Data'!$I$8/12.25)^3)*FWT!$K$169</f>
        <v>1296</v>
      </c>
      <c r="C438" s="11">
        <f>'12-100 Data'!C437*(($D$3/'12-100 Data'!$C$2)^2)*(('12-100 Data'!$I$8/12.25)^2)*(FWT!$J$14/0.075)-(((((FWT!$B$12/FWT!$K$169)/((FWT!$C$14*FWT!$E$14)/144))/550)^2)*0.15)</f>
        <v>0.81059266061466262</v>
      </c>
      <c r="D438" s="17">
        <f>E438*FWT!$K$169</f>
        <v>0.24855476061719992</v>
      </c>
      <c r="E438" s="17">
        <f>('12-100 Data'!D437*'12-100 Data'!$I$9)*(($D$3/'12-100 Data'!$C$2)^3)*(('12-100 Data'!$I$8/12.25)^5)*(FWT!$J$14/0.075)</f>
        <v>0.24855476061719992</v>
      </c>
      <c r="F438" s="13">
        <f t="shared" si="7"/>
        <v>66.441300519910513</v>
      </c>
    </row>
    <row r="439" spans="1:6" x14ac:dyDescent="0.2">
      <c r="A439" s="20">
        <v>434</v>
      </c>
      <c r="B439" s="71">
        <f>('12-100 Data'!B438*'12-100 Data'!$I$9)*($D$3/'12-100 Data'!$C$2)*(('12-100 Data'!$I$8/12.25)^3)*FWT!$K$169</f>
        <v>1299</v>
      </c>
      <c r="C439" s="11">
        <f>'12-100 Data'!C438*(($D$3/'12-100 Data'!$C$2)^2)*(('12-100 Data'!$I$8/12.25)^2)*(FWT!$J$14/0.075)-(((((FWT!$B$12/FWT!$K$169)/((FWT!$C$14*FWT!$E$14)/144))/550)^2)*0.15)</f>
        <v>0.80429563357846778</v>
      </c>
      <c r="D439" s="17">
        <f>E439*FWT!$K$169</f>
        <v>0.24794776579409836</v>
      </c>
      <c r="E439" s="17">
        <f>('12-100 Data'!D438*'12-100 Data'!$I$9)*(($D$3/'12-100 Data'!$C$2)^3)*(('12-100 Data'!$I$8/12.25)^5)*(FWT!$J$14/0.075)</f>
        <v>0.24794776579409836</v>
      </c>
      <c r="F439" s="13">
        <f t="shared" si="7"/>
        <v>66.239524231440498</v>
      </c>
    </row>
    <row r="440" spans="1:6" x14ac:dyDescent="0.2">
      <c r="A440" s="20">
        <v>435</v>
      </c>
      <c r="B440" s="71">
        <f>('12-100 Data'!B439*'12-100 Data'!$I$9)*($D$3/'12-100 Data'!$C$2)*(('12-100 Data'!$I$8/12.25)^3)*FWT!$K$169</f>
        <v>1302</v>
      </c>
      <c r="C440" s="11">
        <f>'12-100 Data'!C439*(($D$3/'12-100 Data'!$C$2)^2)*(('12-100 Data'!$I$8/12.25)^2)*(FWT!$J$14/0.075)-(((((FWT!$B$12/FWT!$K$169)/((FWT!$C$14*FWT!$E$14)/144))/550)^2)*0.15)</f>
        <v>0.79797165974848949</v>
      </c>
      <c r="D440" s="17">
        <f>E440*FWT!$K$169</f>
        <v>0.24733300518881055</v>
      </c>
      <c r="E440" s="17">
        <f>('12-100 Data'!D439*'12-100 Data'!$I$9)*(($D$3/'12-100 Data'!$C$2)^3)*(('12-100 Data'!$I$8/12.25)^5)*(FWT!$J$14/0.075)</f>
        <v>0.24733300518881055</v>
      </c>
      <c r="F440" s="13">
        <f t="shared" si="7"/>
        <v>66.034199742709916</v>
      </c>
    </row>
    <row r="441" spans="1:6" x14ac:dyDescent="0.2">
      <c r="A441" s="20">
        <v>436</v>
      </c>
      <c r="B441" s="71">
        <f>('12-100 Data'!B440*'12-100 Data'!$I$9)*($D$3/'12-100 Data'!$C$2)*(('12-100 Data'!$I$8/12.25)^3)*FWT!$K$169</f>
        <v>1305</v>
      </c>
      <c r="C441" s="11">
        <f>'12-100 Data'!C440*(($D$3/'12-100 Data'!$C$2)^2)*(('12-100 Data'!$I$8/12.25)^2)*(FWT!$J$14/0.075)-(((((FWT!$B$12/FWT!$K$169)/((FWT!$C$14*FWT!$E$14)/144))/550)^2)*0.15)</f>
        <v>0.7916210491955098</v>
      </c>
      <c r="D441" s="17">
        <f>E441*FWT!$K$169</f>
        <v>0.24671050606895747</v>
      </c>
      <c r="E441" s="17">
        <f>('12-100 Data'!D440*'12-100 Data'!$I$9)*(($D$3/'12-100 Data'!$C$2)^3)*(('12-100 Data'!$I$8/12.25)^5)*(FWT!$J$14/0.075)</f>
        <v>0.24671050606895747</v>
      </c>
      <c r="F441" s="13">
        <f t="shared" si="7"/>
        <v>65.825284194776287</v>
      </c>
    </row>
    <row r="442" spans="1:6" x14ac:dyDescent="0.2">
      <c r="A442" s="20">
        <v>437</v>
      </c>
      <c r="B442" s="71">
        <f>('12-100 Data'!B441*'12-100 Data'!$I$9)*($D$3/'12-100 Data'!$C$2)*(('12-100 Data'!$I$8/12.25)^3)*FWT!$K$169</f>
        <v>1308</v>
      </c>
      <c r="C442" s="11">
        <f>'12-100 Data'!C441*(($D$3/'12-100 Data'!$C$2)^2)*(('12-100 Data'!$I$8/12.25)^2)*(FWT!$J$14/0.075)-(((((FWT!$B$12/FWT!$K$169)/((FWT!$C$14*FWT!$E$14)/144))/550)^2)*0.15)</f>
        <v>0.7852441165015257</v>
      </c>
      <c r="D442" s="17">
        <f>E442*FWT!$K$169</f>
        <v>0.24608029673886836</v>
      </c>
      <c r="E442" s="17">
        <f>('12-100 Data'!D441*'12-100 Data'!$I$9)*(($D$3/'12-100 Data'!$C$2)^3)*(('12-100 Data'!$I$8/12.25)^5)*(FWT!$J$14/0.075)</f>
        <v>0.24608029673886836</v>
      </c>
      <c r="F442" s="13">
        <f t="shared" si="7"/>
        <v>65.612734050178645</v>
      </c>
    </row>
    <row r="443" spans="1:6" x14ac:dyDescent="0.2">
      <c r="A443" s="20">
        <v>438</v>
      </c>
      <c r="B443" s="71">
        <f>('12-100 Data'!B442*'12-100 Data'!$I$9)*($D$3/'12-100 Data'!$C$2)*(('12-100 Data'!$I$8/12.25)^3)*FWT!$K$169</f>
        <v>1311</v>
      </c>
      <c r="C443" s="11">
        <f>'12-100 Data'!C442*(($D$3/'12-100 Data'!$C$2)^2)*(('12-100 Data'!$I$8/12.25)^2)*(FWT!$J$14/0.075)-(((((FWT!$B$12/FWT!$K$169)/((FWT!$C$14*FWT!$E$14)/144))/550)^2)*0.15)</f>
        <v>0.77884118075495212</v>
      </c>
      <c r="D443" s="17">
        <f>E443*FWT!$K$169</f>
        <v>0.24544240654631419</v>
      </c>
      <c r="E443" s="17">
        <f>('12-100 Data'!D442*'12-100 Data'!$I$9)*(($D$3/'12-100 Data'!$C$2)^3)*(('12-100 Data'!$I$8/12.25)^5)*(FWT!$J$14/0.075)</f>
        <v>0.24544240654631419</v>
      </c>
      <c r="F443" s="13">
        <f t="shared" si="7"/>
        <v>65.396505081348124</v>
      </c>
    </row>
    <row r="444" spans="1:6" x14ac:dyDescent="0.2">
      <c r="A444" s="20">
        <v>439</v>
      </c>
      <c r="B444" s="71">
        <f>('12-100 Data'!B443*'12-100 Data'!$I$9)*($D$3/'12-100 Data'!$C$2)*(('12-100 Data'!$I$8/12.25)^3)*FWT!$K$169</f>
        <v>1314</v>
      </c>
      <c r="C444" s="11">
        <f>'12-100 Data'!C443*(($D$3/'12-100 Data'!$C$2)^2)*(('12-100 Data'!$I$8/12.25)^2)*(FWT!$J$14/0.075)-(((((FWT!$B$12/FWT!$K$169)/((FWT!$C$14*FWT!$E$14)/144))/550)^2)*0.15)</f>
        <v>0.77241256554551063</v>
      </c>
      <c r="D444" s="17">
        <f>E444*FWT!$K$169</f>
        <v>0.24479686588922944</v>
      </c>
      <c r="E444" s="17">
        <f>('12-100 Data'!D443*'12-100 Data'!$I$9)*(($D$3/'12-100 Data'!$C$2)^3)*(('12-100 Data'!$I$8/12.25)^5)*(FWT!$J$14/0.075)</f>
        <v>0.24479686588922944</v>
      </c>
      <c r="F444" s="13">
        <f t="shared" si="7"/>
        <v>65.176552358856398</v>
      </c>
    </row>
    <row r="445" spans="1:6" x14ac:dyDescent="0.2">
      <c r="A445" s="20">
        <v>440</v>
      </c>
      <c r="B445" s="71">
        <f>('12-100 Data'!B444*'12-100 Data'!$I$9)*($D$3/'12-100 Data'!$C$2)*(('12-100 Data'!$I$8/12.25)^3)*FWT!$K$169</f>
        <v>1317</v>
      </c>
      <c r="C445" s="11">
        <f>'12-100 Data'!C444*(($D$3/'12-100 Data'!$C$2)^2)*(('12-100 Data'!$I$8/12.25)^2)*(FWT!$J$14/0.075)-(((((FWT!$B$12/FWT!$K$169)/((FWT!$C$14*FWT!$E$14)/144))/550)^2)*0.15)</f>
        <v>0.7659585989588531</v>
      </c>
      <c r="D445" s="17">
        <f>E445*FWT!$K$169</f>
        <v>0.24414370622244752</v>
      </c>
      <c r="E445" s="17">
        <f>('12-100 Data'!D444*'12-100 Data'!$I$9)*(($D$3/'12-100 Data'!$C$2)^3)*(('12-100 Data'!$I$8/12.25)^5)*(FWT!$J$14/0.075)</f>
        <v>0.24414370622244752</v>
      </c>
      <c r="F445" s="13">
        <f t="shared" si="7"/>
        <v>64.952830239499548</v>
      </c>
    </row>
    <row r="446" spans="1:6" x14ac:dyDescent="0.2">
      <c r="A446" s="20">
        <v>441</v>
      </c>
      <c r="B446" s="71">
        <f>('12-100 Data'!B445*'12-100 Data'!$I$9)*($D$3/'12-100 Data'!$C$2)*(('12-100 Data'!$I$8/12.25)^3)*FWT!$K$169</f>
        <v>1320</v>
      </c>
      <c r="C446" s="11">
        <f>'12-100 Data'!C445*(($D$3/'12-100 Data'!$C$2)^2)*(('12-100 Data'!$I$8/12.25)^2)*(FWT!$J$14/0.075)-(((((FWT!$B$12/FWT!$K$169)/((FWT!$C$14*FWT!$E$14)/144))/550)^2)*0.15)</f>
        <v>0.75947961357088134</v>
      </c>
      <c r="D446" s="17">
        <f>E446*FWT!$K$169</f>
        <v>0.24348296006442002</v>
      </c>
      <c r="E446" s="17">
        <f>('12-100 Data'!D445*'12-100 Data'!$I$9)*(($D$3/'12-100 Data'!$C$2)^3)*(('12-100 Data'!$I$8/12.25)^5)*(FWT!$J$14/0.075)</f>
        <v>0.24348296006442002</v>
      </c>
      <c r="F446" s="13">
        <f t="shared" si="7"/>
        <v>64.725292354223114</v>
      </c>
    </row>
    <row r="447" spans="1:6" x14ac:dyDescent="0.2">
      <c r="A447" s="20">
        <v>442</v>
      </c>
      <c r="B447" s="71">
        <f>('12-100 Data'!B446*'12-100 Data'!$I$9)*($D$3/'12-100 Data'!$C$2)*(('12-100 Data'!$I$8/12.25)^3)*FWT!$K$169</f>
        <v>1323</v>
      </c>
      <c r="C447" s="11">
        <f>'12-100 Data'!C446*(($D$3/'12-100 Data'!$C$2)^2)*(('12-100 Data'!$I$8/12.25)^2)*(FWT!$J$14/0.075)-(((((FWT!$B$12/FWT!$K$169)/((FWT!$C$14*FWT!$E$14)/144))/550)^2)*0.15)</f>
        <v>0.7529759464418585</v>
      </c>
      <c r="D447" s="17">
        <f>E447*FWT!$K$169</f>
        <v>0.24281466100395183</v>
      </c>
      <c r="E447" s="17">
        <f>('12-100 Data'!D446*'12-100 Data'!$I$9)*(($D$3/'12-100 Data'!$C$2)^3)*(('12-100 Data'!$I$8/12.25)^5)*(FWT!$J$14/0.075)</f>
        <v>0.24281466100395183</v>
      </c>
      <c r="F447" s="13">
        <f t="shared" si="7"/>
        <v>64.493891595888726</v>
      </c>
    </row>
    <row r="448" spans="1:6" x14ac:dyDescent="0.2">
      <c r="A448" s="20">
        <v>443</v>
      </c>
      <c r="B448" s="71">
        <f>('12-100 Data'!B447*'12-100 Data'!$I$9)*($D$3/'12-100 Data'!$C$2)*(('12-100 Data'!$I$8/12.25)^3)*FWT!$K$169</f>
        <v>1326</v>
      </c>
      <c r="C448" s="11">
        <f>'12-100 Data'!C447*(($D$3/'12-100 Data'!$C$2)^2)*(('12-100 Data'!$I$8/12.25)^2)*(FWT!$J$14/0.075)-(((((FWT!$B$12/FWT!$K$169)/((FWT!$C$14*FWT!$E$14)/144))/550)^2)*0.15)</f>
        <v>0.74644793911013341</v>
      </c>
      <c r="D448" s="17">
        <f>E448*FWT!$K$169</f>
        <v>0.24213884370692346</v>
      </c>
      <c r="E448" s="17">
        <f>('12-100 Data'!D447*'12-100 Data'!$I$9)*(($D$3/'12-100 Data'!$C$2)^3)*(('12-100 Data'!$I$8/12.25)^5)*(FWT!$J$14/0.075)</f>
        <v>0.24213884370692346</v>
      </c>
      <c r="F448" s="13">
        <f t="shared" si="7"/>
        <v>64.258580106876465</v>
      </c>
    </row>
    <row r="449" spans="1:6" x14ac:dyDescent="0.2">
      <c r="A449" s="20">
        <v>444</v>
      </c>
      <c r="B449" s="71">
        <f>('12-100 Data'!B448*'12-100 Data'!$I$9)*($D$3/'12-100 Data'!$C$2)*(('12-100 Data'!$I$8/12.25)^3)*FWT!$K$169</f>
        <v>1329</v>
      </c>
      <c r="C449" s="11">
        <f>'12-100 Data'!C448*(($D$3/'12-100 Data'!$C$2)^2)*(('12-100 Data'!$I$8/12.25)^2)*(FWT!$J$14/0.075)-(((((FWT!$B$12/FWT!$K$169)/((FWT!$C$14*FWT!$E$14)/144))/550)^2)*0.15)</f>
        <v>0.73989593758567029</v>
      </c>
      <c r="D449" s="17">
        <f>E449*FWT!$K$169</f>
        <v>0.24145554392301935</v>
      </c>
      <c r="E449" s="17">
        <f>('12-100 Data'!D448*'12-100 Data'!$I$9)*(($D$3/'12-100 Data'!$C$2)^3)*(('12-100 Data'!$I$8/12.25)^5)*(FWT!$J$14/0.075)</f>
        <v>0.24145554392301935</v>
      </c>
      <c r="F449" s="13">
        <f t="shared" si="7"/>
        <v>64.019309266535458</v>
      </c>
    </row>
    <row r="450" spans="1:6" x14ac:dyDescent="0.2">
      <c r="A450" s="20">
        <v>445</v>
      </c>
      <c r="B450" s="71">
        <f>('12-100 Data'!B449*'12-100 Data'!$I$9)*($D$3/'12-100 Data'!$C$2)*(('12-100 Data'!$I$8/12.25)^3)*FWT!$K$169</f>
        <v>1332</v>
      </c>
      <c r="C450" s="11">
        <f>'12-100 Data'!C449*(($D$3/'12-100 Data'!$C$2)^2)*(('12-100 Data'!$I$8/12.25)^2)*(FWT!$J$14/0.075)-(((((FWT!$B$12/FWT!$K$169)/((FWT!$C$14*FWT!$E$14)/144))/550)^2)*0.15)</f>
        <v>0.73332029234330309</v>
      </c>
      <c r="D450" s="17">
        <f>E450*FWT!$K$169</f>
        <v>0.2407647984924573</v>
      </c>
      <c r="E450" s="17">
        <f>('12-100 Data'!D449*'12-100 Data'!$I$9)*(($D$3/'12-100 Data'!$C$2)^3)*(('12-100 Data'!$I$8/12.25)^5)*(FWT!$J$14/0.075)</f>
        <v>0.2407647984924573</v>
      </c>
      <c r="F450" s="13">
        <f t="shared" si="7"/>
        <v>63.776029678479595</v>
      </c>
    </row>
    <row r="451" spans="1:6" x14ac:dyDescent="0.2">
      <c r="A451" s="20">
        <v>446</v>
      </c>
      <c r="B451" s="71">
        <f>('12-100 Data'!B450*'12-100 Data'!$I$9)*($D$3/'12-100 Data'!$C$2)*(('12-100 Data'!$I$8/12.25)^3)*FWT!$K$169</f>
        <v>1335</v>
      </c>
      <c r="C451" s="11">
        <f>'12-100 Data'!C450*(($D$3/'12-100 Data'!$C$2)^2)*(('12-100 Data'!$I$8/12.25)^2)*(FWT!$J$14/0.075)-(((((FWT!$B$12/FWT!$K$169)/((FWT!$C$14*FWT!$E$14)/144))/550)^2)*0.15)</f>
        <v>0.72672135831564233</v>
      </c>
      <c r="D451" s="17">
        <f>E451*FWT!$K$169</f>
        <v>0.24006664535271061</v>
      </c>
      <c r="E451" s="17">
        <f>('12-100 Data'!D450*'12-100 Data'!$I$9)*(($D$3/'12-100 Data'!$C$2)^3)*(('12-100 Data'!$I$8/12.25)^5)*(FWT!$J$14/0.075)</f>
        <v>0.24006664535271061</v>
      </c>
      <c r="F451" s="13">
        <f t="shared" si="7"/>
        <v>63.528691157726179</v>
      </c>
    </row>
    <row r="452" spans="1:6" x14ac:dyDescent="0.2">
      <c r="A452" s="20">
        <v>447</v>
      </c>
      <c r="B452" s="71">
        <f>('12-100 Data'!B451*'12-100 Data'!$I$9)*($D$3/'12-100 Data'!$C$2)*(('12-100 Data'!$I$8/12.25)^3)*FWT!$K$169</f>
        <v>1338</v>
      </c>
      <c r="C452" s="11">
        <f>'12-100 Data'!C451*(($D$3/'12-100 Data'!$C$2)^2)*(('12-100 Data'!$I$8/12.25)^2)*(FWT!$J$14/0.075)-(((((FWT!$B$12/FWT!$K$169)/((FWT!$C$14*FWT!$E$14)/144))/550)^2)*0.15)</f>
        <v>0.72009949488576808</v>
      </c>
      <c r="D452" s="17">
        <f>E452*FWT!$K$169</f>
        <v>0.23936112354523845</v>
      </c>
      <c r="E452" s="17">
        <f>('12-100 Data'!D451*'12-100 Data'!$I$9)*(($D$3/'12-100 Data'!$C$2)^3)*(('12-100 Data'!$I$8/12.25)^5)*(FWT!$J$14/0.075)</f>
        <v>0.23936112354523845</v>
      </c>
      <c r="F452" s="13">
        <f t="shared" si="7"/>
        <v>63.277242717687834</v>
      </c>
    </row>
    <row r="453" spans="1:6" x14ac:dyDescent="0.2">
      <c r="A453" s="20">
        <v>448</v>
      </c>
      <c r="B453" s="71">
        <f>('12-100 Data'!B452*'12-100 Data'!$I$9)*($D$3/'12-100 Data'!$C$2)*(('12-100 Data'!$I$8/12.25)^3)*FWT!$K$169</f>
        <v>1341</v>
      </c>
      <c r="C453" s="11">
        <f>'12-100 Data'!C452*(($D$3/'12-100 Data'!$C$2)^2)*(('12-100 Data'!$I$8/12.25)^2)*(FWT!$J$14/0.075)-(((((FWT!$B$12/FWT!$K$169)/((FWT!$C$14*FWT!$E$14)/144))/550)^2)*0.15)</f>
        <v>0.71345506587961971</v>
      </c>
      <c r="D453" s="17">
        <f>E453*FWT!$K$169</f>
        <v>0.23864827322221058</v>
      </c>
      <c r="E453" s="17">
        <f>('12-100 Data'!D452*'12-100 Data'!$I$9)*(($D$3/'12-100 Data'!$C$2)^3)*(('12-100 Data'!$I$8/12.25)^5)*(FWT!$J$14/0.075)</f>
        <v>0.23864827322221058</v>
      </c>
      <c r="F453" s="13">
        <f t="shared" si="7"/>
        <v>63.021632557016524</v>
      </c>
    </row>
    <row r="454" spans="1:6" x14ac:dyDescent="0.2">
      <c r="A454" s="20">
        <v>449</v>
      </c>
      <c r="B454" s="71">
        <f>('12-100 Data'!B453*'12-100 Data'!$I$9)*($D$3/'12-100 Data'!$C$2)*(('12-100 Data'!$I$8/12.25)^3)*FWT!$K$169</f>
        <v>1344</v>
      </c>
      <c r="C454" s="11">
        <f>'12-100 Data'!C453*(($D$3/'12-100 Data'!$C$2)^2)*(('12-100 Data'!$I$8/12.25)^2)*(FWT!$J$14/0.075)-(((((FWT!$B$12/FWT!$K$169)/((FWT!$C$14*FWT!$E$14)/144))/550)^2)*0.15)</f>
        <v>0.70678843955809623</v>
      </c>
      <c r="D454" s="17">
        <f>E454*FWT!$K$169</f>
        <v>0.23792813565323337</v>
      </c>
      <c r="E454" s="17">
        <f>('12-100 Data'!D453*'12-100 Data'!$I$9)*(($D$3/'12-100 Data'!$C$2)^3)*(('12-100 Data'!$I$8/12.25)^5)*(FWT!$J$14/0.075)</f>
        <v>0.23792813565323337</v>
      </c>
      <c r="F454" s="13">
        <f t="shared" si="7"/>
        <v>62.761808046302257</v>
      </c>
    </row>
    <row r="455" spans="1:6" x14ac:dyDescent="0.2">
      <c r="A455" s="20">
        <v>450</v>
      </c>
      <c r="B455" s="71">
        <f>('12-100 Data'!B454*'12-100 Data'!$I$9)*($D$3/'12-100 Data'!$C$2)*(('12-100 Data'!$I$8/12.25)^3)*FWT!$K$169</f>
        <v>1347</v>
      </c>
      <c r="C455" s="11">
        <f>'12-100 Data'!C454*(($D$3/'12-100 Data'!$C$2)^2)*(('12-100 Data'!$I$8/12.25)^2)*(FWT!$J$14/0.075)-(((((FWT!$B$12/FWT!$K$169)/((FWT!$C$14*FWT!$E$14)/144))/550)^2)*0.15)</f>
        <v>0.70009998860892597</v>
      </c>
      <c r="D455" s="17">
        <f>E455*FWT!$K$169</f>
        <v>0.23720075323207579</v>
      </c>
      <c r="E455" s="17">
        <f>('12-100 Data'!D454*'12-100 Data'!$I$9)*(($D$3/'12-100 Data'!$C$2)^3)*(('12-100 Data'!$I$8/12.25)^5)*(FWT!$J$14/0.075)</f>
        <v>0.23720075323207579</v>
      </c>
      <c r="F455" s="13">
        <f t="shared" ref="F455:F518" si="8">0.0001572*C455*B455/D455*100</f>
        <v>62.497715714636129</v>
      </c>
    </row>
    <row r="456" spans="1:6" x14ac:dyDescent="0.2">
      <c r="A456" s="20">
        <v>451</v>
      </c>
      <c r="B456" s="71">
        <f>('12-100 Data'!B455*'12-100 Data'!$I$9)*($D$3/'12-100 Data'!$C$2)*(('12-100 Data'!$I$8/12.25)^3)*FWT!$K$169</f>
        <v>1350</v>
      </c>
      <c r="C456" s="11">
        <f>'12-100 Data'!C455*(($D$3/'12-100 Data'!$C$2)^2)*(('12-100 Data'!$I$8/12.25)^2)*(FWT!$J$14/0.075)-(((((FWT!$B$12/FWT!$K$169)/((FWT!$C$14*FWT!$E$14)/144))/550)^2)*0.15)</f>
        <v>0.6933900901381701</v>
      </c>
      <c r="D456" s="17">
        <f>E456*FWT!$K$169</f>
        <v>0.23646616948339538</v>
      </c>
      <c r="E456" s="17">
        <f>('12-100 Data'!D455*'12-100 Data'!$I$9)*(($D$3/'12-100 Data'!$C$2)^3)*(('12-100 Data'!$I$8/12.25)^5)*(FWT!$J$14/0.075)</f>
        <v>0.23646616948339538</v>
      </c>
      <c r="F456" s="13">
        <f t="shared" si="8"/>
        <v>62.22930123602962</v>
      </c>
    </row>
    <row r="457" spans="1:6" x14ac:dyDescent="0.2">
      <c r="A457" s="20">
        <v>452</v>
      </c>
      <c r="B457" s="71">
        <f>('12-100 Data'!B456*'12-100 Data'!$I$9)*($D$3/'12-100 Data'!$C$2)*(('12-100 Data'!$I$8/12.25)^3)*FWT!$K$169</f>
        <v>1353</v>
      </c>
      <c r="C457" s="11">
        <f>'12-100 Data'!C456*(($D$3/'12-100 Data'!$C$2)^2)*(('12-100 Data'!$I$8/12.25)^2)*(FWT!$J$14/0.075)-(((((FWT!$B$12/FWT!$K$169)/((FWT!$C$14*FWT!$E$14)/144))/550)^2)*0.15)</f>
        <v>0.68665912566158294</v>
      </c>
      <c r="D457" s="17">
        <f>E457*FWT!$K$169</f>
        <v>0.23572442906946442</v>
      </c>
      <c r="E457" s="17">
        <f>('12-100 Data'!D456*'12-100 Data'!$I$9)*(($D$3/'12-100 Data'!$C$2)^3)*(('12-100 Data'!$I$8/12.25)^5)*(FWT!$J$14/0.075)</f>
        <v>0.23572442906946442</v>
      </c>
      <c r="F457" s="13">
        <f t="shared" si="8"/>
        <v>61.95650941571499</v>
      </c>
    </row>
    <row r="458" spans="1:6" x14ac:dyDescent="0.2">
      <c r="A458" s="20">
        <v>453</v>
      </c>
      <c r="B458" s="71">
        <f>('12-100 Data'!B457*'12-100 Data'!$I$9)*($D$3/'12-100 Data'!$C$2)*(('12-100 Data'!$I$8/12.25)^3)*FWT!$K$169</f>
        <v>1356</v>
      </c>
      <c r="C458" s="11">
        <f>'12-100 Data'!C457*(($D$3/'12-100 Data'!$C$2)^2)*(('12-100 Data'!$I$8/12.25)^2)*(FWT!$J$14/0.075)-(((((FWT!$B$12/FWT!$K$169)/((FWT!$C$14*FWT!$E$14)/144))/550)^2)*0.15)</f>
        <v>0.67990748109549592</v>
      </c>
      <c r="D458" s="17">
        <f>E458*FWT!$K$169</f>
        <v>0.23497557779689379</v>
      </c>
      <c r="E458" s="17">
        <f>('12-100 Data'!D457*'12-100 Data'!$I$9)*(($D$3/'12-100 Data'!$C$2)^3)*(('12-100 Data'!$I$8/12.25)^5)*(FWT!$J$14/0.075)</f>
        <v>0.23497557779689379</v>
      </c>
      <c r="F458" s="13">
        <f t="shared" si="8"/>
        <v>61.67928417630273</v>
      </c>
    </row>
    <row r="459" spans="1:6" x14ac:dyDescent="0.2">
      <c r="A459" s="20">
        <v>454</v>
      </c>
      <c r="B459" s="71">
        <f>('12-100 Data'!B458*'12-100 Data'!$I$9)*($D$3/'12-100 Data'!$C$2)*(('12-100 Data'!$I$8/12.25)^3)*FWT!$K$169</f>
        <v>1359</v>
      </c>
      <c r="C459" s="11">
        <f>'12-100 Data'!C458*(($D$3/'12-100 Data'!$C$2)^2)*(('12-100 Data'!$I$8/12.25)^2)*(FWT!$J$14/0.075)-(((((FWT!$B$12/FWT!$K$169)/((FWT!$C$14*FWT!$E$14)/144))/550)^2)*0.15)</f>
        <v>0.67313554674765619</v>
      </c>
      <c r="D459" s="17">
        <f>E459*FWT!$K$169</f>
        <v>0.23421966262335922</v>
      </c>
      <c r="E459" s="17">
        <f>('12-100 Data'!D458*'12-100 Data'!$I$9)*(($D$3/'12-100 Data'!$C$2)^3)*(('12-100 Data'!$I$8/12.25)^5)*(FWT!$J$14/0.075)</f>
        <v>0.23421966262335922</v>
      </c>
      <c r="F459" s="13">
        <f t="shared" si="8"/>
        <v>61.39756854383932</v>
      </c>
    </row>
    <row r="460" spans="1:6" x14ac:dyDescent="0.2">
      <c r="A460" s="20">
        <v>455</v>
      </c>
      <c r="B460" s="71">
        <f>('12-100 Data'!B459*'12-100 Data'!$I$9)*($D$3/'12-100 Data'!$C$2)*(('12-100 Data'!$I$8/12.25)^3)*FWT!$K$169</f>
        <v>1362</v>
      </c>
      <c r="C460" s="11">
        <f>'12-100 Data'!C459*(($D$3/'12-100 Data'!$C$2)^2)*(('12-100 Data'!$I$8/12.25)^2)*(FWT!$J$14/0.075)-(((((FWT!$B$12/FWT!$K$169)/((FWT!$C$14*FWT!$E$14)/144))/550)^2)*0.15)</f>
        <v>0.6663437173076161</v>
      </c>
      <c r="D460" s="17">
        <f>E460*FWT!$K$169</f>
        <v>0.23345673166432557</v>
      </c>
      <c r="E460" s="17">
        <f>('12-100 Data'!D459*'12-100 Data'!$I$9)*(($D$3/'12-100 Data'!$C$2)^3)*(('12-100 Data'!$I$8/12.25)^5)*(FWT!$J$14/0.075)</f>
        <v>0.23345673166432557</v>
      </c>
      <c r="F460" s="13">
        <f t="shared" si="8"/>
        <v>61.111304633736751</v>
      </c>
    </row>
    <row r="461" spans="1:6" x14ac:dyDescent="0.2">
      <c r="A461" s="20">
        <v>456</v>
      </c>
      <c r="B461" s="71">
        <f>('12-100 Data'!B460*'12-100 Data'!$I$9)*($D$3/'12-100 Data'!$C$2)*(('12-100 Data'!$I$8/12.25)^3)*FWT!$K$169</f>
        <v>1365</v>
      </c>
      <c r="C461" s="11">
        <f>'12-100 Data'!C460*(($D$3/'12-100 Data'!$C$2)^2)*(('12-100 Data'!$I$8/12.25)^2)*(FWT!$J$14/0.075)-(((((FWT!$B$12/FWT!$K$169)/((FWT!$C$14*FWT!$E$14)/144))/550)^2)*0.15)</f>
        <v>0.65953239183687939</v>
      </c>
      <c r="D461" s="17">
        <f>E461*FWT!$K$169</f>
        <v>0.23268683419977287</v>
      </c>
      <c r="E461" s="17">
        <f>('12-100 Data'!D460*'12-100 Data'!$I$9)*(($D$3/'12-100 Data'!$C$2)^3)*(('12-100 Data'!$I$8/12.25)^5)*(FWT!$J$14/0.075)</f>
        <v>0.23268683419977287</v>
      </c>
      <c r="F461" s="13">
        <f t="shared" si="8"/>
        <v>60.820433636598104</v>
      </c>
    </row>
    <row r="462" spans="1:6" x14ac:dyDescent="0.2">
      <c r="A462" s="20">
        <v>457</v>
      </c>
      <c r="B462" s="71">
        <f>('12-100 Data'!B461*'12-100 Data'!$I$9)*($D$3/'12-100 Data'!$C$2)*(('12-100 Data'!$I$8/12.25)^3)*FWT!$K$169</f>
        <v>1368</v>
      </c>
      <c r="C462" s="11">
        <f>'12-100 Data'!C461*(($D$3/'12-100 Data'!$C$2)^2)*(('12-100 Data'!$I$8/12.25)^2)*(FWT!$J$14/0.075)-(((((FWT!$B$12/FWT!$K$169)/((FWT!$C$14*FWT!$E$14)/144))/550)^2)*0.15)</f>
        <v>0.65270197375882699</v>
      </c>
      <c r="D462" s="17">
        <f>E462*FWT!$K$169</f>
        <v>0.23191002068091751</v>
      </c>
      <c r="E462" s="17">
        <f>('12-100 Data'!D461*'12-100 Data'!$I$9)*(($D$3/'12-100 Data'!$C$2)^3)*(('12-100 Data'!$I$8/12.25)^5)*(FWT!$J$14/0.075)</f>
        <v>0.23191002068091751</v>
      </c>
      <c r="F462" s="13">
        <f t="shared" si="8"/>
        <v>60.524895803950862</v>
      </c>
    </row>
    <row r="463" spans="1:6" x14ac:dyDescent="0.2">
      <c r="A463" s="20">
        <v>458</v>
      </c>
      <c r="B463" s="71">
        <f>('12-100 Data'!B462*'12-100 Data'!$I$9)*($D$3/'12-100 Data'!$C$2)*(('12-100 Data'!$I$8/12.25)^3)*FWT!$K$169</f>
        <v>1371</v>
      </c>
      <c r="C463" s="11">
        <f>'12-100 Data'!C462*(($D$3/'12-100 Data'!$C$2)^2)*(('12-100 Data'!$I$8/12.25)^2)*(FWT!$J$14/0.075)-(((((FWT!$B$12/FWT!$K$169)/((FWT!$C$14*FWT!$E$14)/144))/550)^2)*0.15)</f>
        <v>0.64585287084831255</v>
      </c>
      <c r="D463" s="17">
        <f>E463*FWT!$K$169</f>
        <v>0.23112634273694346</v>
      </c>
      <c r="E463" s="17">
        <f>('12-100 Data'!D462*'12-100 Data'!$I$9)*(($D$3/'12-100 Data'!$C$2)^3)*(('12-100 Data'!$I$8/12.25)^5)*(FWT!$J$14/0.075)</f>
        <v>0.23112634273694346</v>
      </c>
      <c r="F463" s="13">
        <f t="shared" si="8"/>
        <v>60.224630433882723</v>
      </c>
    </row>
    <row r="464" spans="1:6" x14ac:dyDescent="0.2">
      <c r="A464" s="20">
        <v>459</v>
      </c>
      <c r="B464" s="71">
        <f>('12-100 Data'!B463*'12-100 Data'!$I$9)*($D$3/'12-100 Data'!$C$2)*(('12-100 Data'!$I$8/12.25)^3)*FWT!$K$169</f>
        <v>1374</v>
      </c>
      <c r="C464" s="11">
        <f>'12-100 Data'!C463*(($D$3/'12-100 Data'!$C$2)^2)*(('12-100 Data'!$I$8/12.25)^2)*(FWT!$J$14/0.075)-(((((FWT!$B$12/FWT!$K$169)/((FWT!$C$14*FWT!$E$14)/144))/550)^2)*0.15)</f>
        <v>0.63898549522099679</v>
      </c>
      <c r="D464" s="17">
        <f>E464*FWT!$K$169</f>
        <v>0.23033585318171637</v>
      </c>
      <c r="E464" s="17">
        <f>('12-100 Data'!D463*'12-100 Data'!$I$9)*(($D$3/'12-100 Data'!$C$2)^3)*(('12-100 Data'!$I$8/12.25)^5)*(FWT!$J$14/0.075)</f>
        <v>0.23033585318171637</v>
      </c>
      <c r="F464" s="13">
        <f t="shared" si="8"/>
        <v>59.919575856601902</v>
      </c>
    </row>
    <row r="465" spans="1:6" x14ac:dyDescent="0.2">
      <c r="A465" s="20">
        <v>460</v>
      </c>
      <c r="B465" s="71">
        <f>('12-100 Data'!B464*'12-100 Data'!$I$9)*($D$3/'12-100 Data'!$C$2)*(('12-100 Data'!$I$8/12.25)^3)*FWT!$K$169</f>
        <v>1377</v>
      </c>
      <c r="C465" s="11">
        <f>'12-100 Data'!C464*(($D$3/'12-100 Data'!$C$2)^2)*(('12-100 Data'!$I$8/12.25)^2)*(FWT!$J$14/0.075)-(((((FWT!$B$12/FWT!$K$169)/((FWT!$C$14*FWT!$E$14)/144))/550)^2)*0.15)</f>
        <v>0.63210026332239233</v>
      </c>
      <c r="D465" s="17">
        <f>E465*FWT!$K$169</f>
        <v>0.22953860602051726</v>
      </c>
      <c r="E465" s="17">
        <f>('12-100 Data'!D464*'12-100 Data'!$I$9)*(($D$3/'12-100 Data'!$C$2)^3)*(('12-100 Data'!$I$8/12.25)^5)*(FWT!$J$14/0.075)</f>
        <v>0.22953860602051726</v>
      </c>
      <c r="F465" s="13">
        <f t="shared" si="8"/>
        <v>59.60966941992033</v>
      </c>
    </row>
    <row r="466" spans="1:6" x14ac:dyDescent="0.2">
      <c r="A466" s="20">
        <v>461</v>
      </c>
      <c r="B466" s="71">
        <f>('12-100 Data'!B465*'12-100 Data'!$I$9)*($D$3/'12-100 Data'!$C$2)*(('12-100 Data'!$I$8/12.25)^3)*FWT!$K$169</f>
        <v>1380</v>
      </c>
      <c r="C466" s="11">
        <f>'12-100 Data'!C465*(($D$3/'12-100 Data'!$C$2)^2)*(('12-100 Data'!$I$8/12.25)^2)*(FWT!$J$14/0.075)-(((((FWT!$B$12/FWT!$K$169)/((FWT!$C$14*FWT!$E$14)/144))/550)^2)*0.15)</f>
        <v>0.62519759591662616</v>
      </c>
      <c r="D466" s="17">
        <f>E466*FWT!$K$169</f>
        <v>0.22873465645676139</v>
      </c>
      <c r="E466" s="17">
        <f>('12-100 Data'!D465*'12-100 Data'!$I$9)*(($D$3/'12-100 Data'!$C$2)^3)*(('12-100 Data'!$I$8/12.25)^5)*(FWT!$J$14/0.075)</f>
        <v>0.22873465645676139</v>
      </c>
      <c r="F466" s="13">
        <f t="shared" si="8"/>
        <v>59.294847474679678</v>
      </c>
    </row>
    <row r="467" spans="1:6" x14ac:dyDescent="0.2">
      <c r="A467" s="20">
        <v>462</v>
      </c>
      <c r="B467" s="71">
        <f>('12-100 Data'!B466*'12-100 Data'!$I$9)*($D$3/'12-100 Data'!$C$2)*(('12-100 Data'!$I$8/12.25)^3)*FWT!$K$169</f>
        <v>1383</v>
      </c>
      <c r="C467" s="11">
        <f>'12-100 Data'!C466*(($D$3/'12-100 Data'!$C$2)^2)*(('12-100 Data'!$I$8/12.25)^2)*(FWT!$J$14/0.075)-(((((FWT!$B$12/FWT!$K$169)/((FWT!$C$14*FWT!$E$14)/144))/550)^2)*0.15)</f>
        <v>0.61827791807497301</v>
      </c>
      <c r="D467" s="17">
        <f>E467*FWT!$K$169</f>
        <v>0.22792406089872136</v>
      </c>
      <c r="E467" s="17">
        <f>('12-100 Data'!D466*'12-100 Data'!$I$9)*(($D$3/'12-100 Data'!$C$2)^3)*(('12-100 Data'!$I$8/12.25)^5)*(FWT!$J$14/0.075)</f>
        <v>0.22792406089872136</v>
      </c>
      <c r="F467" s="13">
        <f t="shared" si="8"/>
        <v>58.975045360132306</v>
      </c>
    </row>
    <row r="468" spans="1:6" x14ac:dyDescent="0.2">
      <c r="A468" s="20">
        <v>463</v>
      </c>
      <c r="B468" s="71">
        <f>('12-100 Data'!B467*'12-100 Data'!$I$9)*($D$3/'12-100 Data'!$C$2)*(('12-100 Data'!$I$8/12.25)^3)*FWT!$K$169</f>
        <v>1386</v>
      </c>
      <c r="C468" s="11">
        <f>'12-100 Data'!C467*(($D$3/'12-100 Data'!$C$2)^2)*(('12-100 Data'!$I$8/12.25)^2)*(FWT!$J$14/0.075)-(((((FWT!$B$12/FWT!$K$169)/((FWT!$C$14*FWT!$E$14)/144))/550)^2)*0.15)</f>
        <v>0.61134165916404171</v>
      </c>
      <c r="D468" s="17">
        <f>E468*FWT!$K$169</f>
        <v>0.22710687696625209</v>
      </c>
      <c r="E468" s="17">
        <f>('12-100 Data'!D467*'12-100 Data'!$I$9)*(($D$3/'12-100 Data'!$C$2)^3)*(('12-100 Data'!$I$8/12.25)^5)*(FWT!$J$14/0.075)</f>
        <v>0.22710687696625209</v>
      </c>
      <c r="F468" s="13">
        <f t="shared" si="8"/>
        <v>58.6501973892791</v>
      </c>
    </row>
    <row r="469" spans="1:6" x14ac:dyDescent="0.2">
      <c r="A469" s="20">
        <v>464</v>
      </c>
      <c r="B469" s="71">
        <f>('12-100 Data'!B468*'12-100 Data'!$I$9)*($D$3/'12-100 Data'!$C$2)*(('12-100 Data'!$I$8/12.25)^3)*FWT!$K$169</f>
        <v>1389</v>
      </c>
      <c r="C469" s="11">
        <f>'12-100 Data'!C468*(($D$3/'12-100 Data'!$C$2)^2)*(('12-100 Data'!$I$8/12.25)^2)*(FWT!$J$14/0.075)-(((((FWT!$B$12/FWT!$K$169)/((FWT!$C$14*FWT!$E$14)/144))/550)^2)*0.15)</f>
        <v>0.60438925283370726</v>
      </c>
      <c r="D469" s="17">
        <f>E469*FWT!$K$169</f>
        <v>0.22628316349751559</v>
      </c>
      <c r="E469" s="17">
        <f>('12-100 Data'!D468*'12-100 Data'!$I$9)*(($D$3/'12-100 Data'!$C$2)^3)*(('12-100 Data'!$I$8/12.25)^5)*(FWT!$J$14/0.075)</f>
        <v>0.22628316349751559</v>
      </c>
      <c r="F469" s="13">
        <f t="shared" si="8"/>
        <v>58.320236834187256</v>
      </c>
    </row>
    <row r="470" spans="1:6" x14ac:dyDescent="0.2">
      <c r="A470" s="20">
        <v>465</v>
      </c>
      <c r="B470" s="71">
        <f>('12-100 Data'!B469*'12-100 Data'!$I$9)*($D$3/'12-100 Data'!$C$2)*(('12-100 Data'!$I$8/12.25)^3)*FWT!$K$169</f>
        <v>1392</v>
      </c>
      <c r="C470" s="11">
        <f>'12-100 Data'!C469*(($D$3/'12-100 Data'!$C$2)^2)*(('12-100 Data'!$I$8/12.25)^2)*(FWT!$J$14/0.075)-(((((FWT!$B$12/FWT!$K$169)/((FWT!$C$14*FWT!$E$14)/144))/550)^2)*0.15)</f>
        <v>0.59742113700480626</v>
      </c>
      <c r="D470" s="17">
        <f>E470*FWT!$K$169</f>
        <v>0.22545298055569879</v>
      </c>
      <c r="E470" s="17">
        <f>('12-100 Data'!D469*'12-100 Data'!$I$9)*(($D$3/'12-100 Data'!$C$2)^3)*(('12-100 Data'!$I$8/12.25)^5)*(FWT!$J$14/0.075)</f>
        <v>0.22545298055569879</v>
      </c>
      <c r="F470" s="13">
        <f t="shared" si="8"/>
        <v>57.985095911306232</v>
      </c>
    </row>
    <row r="471" spans="1:6" x14ac:dyDescent="0.2">
      <c r="A471" s="20">
        <v>466</v>
      </c>
      <c r="B471" s="71">
        <f>('12-100 Data'!B470*'12-100 Data'!$I$9)*($D$3/'12-100 Data'!$C$2)*(('12-100 Data'!$I$8/12.25)^3)*FWT!$K$169</f>
        <v>1395</v>
      </c>
      <c r="C471" s="11">
        <f>'12-100 Data'!C470*(($D$3/'12-100 Data'!$C$2)^2)*(('12-100 Data'!$I$8/12.25)^2)*(FWT!$J$14/0.075)-(((((FWT!$B$12/FWT!$K$169)/((FWT!$C$14*FWT!$E$14)/144))/550)^2)*0.15)</f>
        <v>0.59043775385649577</v>
      </c>
      <c r="D471" s="17">
        <f>E471*FWT!$K$169</f>
        <v>0.22461638943574294</v>
      </c>
      <c r="E471" s="17">
        <f>('12-100 Data'!D470*'12-100 Data'!$I$9)*(($D$3/'12-100 Data'!$C$2)^3)*(('12-100 Data'!$I$8/12.25)^5)*(FWT!$J$14/0.075)</f>
        <v>0.22461638943574294</v>
      </c>
      <c r="F471" s="13">
        <f t="shared" si="8"/>
        <v>57.64470576678341</v>
      </c>
    </row>
    <row r="472" spans="1:6" x14ac:dyDescent="0.2">
      <c r="A472" s="20">
        <v>467</v>
      </c>
      <c r="B472" s="71">
        <f>('12-100 Data'!B471*'12-100 Data'!$I$9)*($D$3/'12-100 Data'!$C$2)*(('12-100 Data'!$I$8/12.25)^3)*FWT!$K$169</f>
        <v>1398</v>
      </c>
      <c r="C472" s="11">
        <f>'12-100 Data'!C471*(($D$3/'12-100 Data'!$C$2)^2)*(('12-100 Data'!$I$8/12.25)^2)*(FWT!$J$14/0.075)-(((((FWT!$B$12/FWT!$K$169)/((FWT!$C$14*FWT!$E$14)/144))/550)^2)*0.15)</f>
        <v>0.58343954981335688</v>
      </c>
      <c r="D472" s="17">
        <f>E472*FWT!$K$169</f>
        <v>0.2237734526710598</v>
      </c>
      <c r="E472" s="17">
        <f>('12-100 Data'!D471*'12-100 Data'!$I$9)*(($D$3/'12-100 Data'!$C$2)^3)*(('12-100 Data'!$I$8/12.25)^5)*(FWT!$J$14/0.075)</f>
        <v>0.2237734526710598</v>
      </c>
      <c r="F472" s="13">
        <f t="shared" si="8"/>
        <v>57.298996461810738</v>
      </c>
    </row>
    <row r="473" spans="1:6" x14ac:dyDescent="0.2">
      <c r="A473" s="20">
        <v>468</v>
      </c>
      <c r="B473" s="71">
        <f>('12-100 Data'!B472*'12-100 Data'!$I$9)*($D$3/'12-100 Data'!$C$2)*(('12-100 Data'!$I$8/12.25)^3)*FWT!$K$169</f>
        <v>1401</v>
      </c>
      <c r="C473" s="11">
        <f>'12-100 Data'!C472*(($D$3/'12-100 Data'!$C$2)^2)*(('12-100 Data'!$I$8/12.25)^2)*(FWT!$J$14/0.075)-(((((FWT!$B$12/FWT!$K$169)/((FWT!$C$14*FWT!$E$14)/144))/550)^2)*0.15)</f>
        <v>0.57642697553222066</v>
      </c>
      <c r="D473" s="17">
        <f>E473*FWT!$K$169</f>
        <v>0.22292423404025916</v>
      </c>
      <c r="E473" s="17">
        <f>('12-100 Data'!D472*'12-100 Data'!$I$9)*(($D$3/'12-100 Data'!$C$2)^3)*(('12-100 Data'!$I$8/12.25)^5)*(FWT!$J$14/0.075)</f>
        <v>0.22292423404025916</v>
      </c>
      <c r="F473" s="13">
        <f t="shared" si="8"/>
        <v>56.947896958012223</v>
      </c>
    </row>
    <row r="474" spans="1:6" x14ac:dyDescent="0.2">
      <c r="A474" s="20">
        <v>469</v>
      </c>
      <c r="B474" s="71">
        <f>('12-100 Data'!B473*'12-100 Data'!$I$9)*($D$3/'12-100 Data'!$C$2)*(('12-100 Data'!$I$8/12.25)^3)*FWT!$K$169</f>
        <v>1404</v>
      </c>
      <c r="C474" s="11">
        <f>'12-100 Data'!C473*(($D$3/'12-100 Data'!$C$2)^2)*(('12-100 Data'!$I$8/12.25)^2)*(FWT!$J$14/0.075)-(((((FWT!$B$12/FWT!$K$169)/((FWT!$C$14*FWT!$E$14)/144))/550)^2)*0.15)</f>
        <v>0.56940048588873382</v>
      </c>
      <c r="D474" s="17">
        <f>E474*FWT!$K$169</f>
        <v>0.22206879857386888</v>
      </c>
      <c r="E474" s="17">
        <f>('12-100 Data'!D473*'12-100 Data'!$I$9)*(($D$3/'12-100 Data'!$C$2)^3)*(('12-100 Data'!$I$8/12.25)^5)*(FWT!$J$14/0.075)</f>
        <v>0.22206879857386888</v>
      </c>
      <c r="F474" s="13">
        <f t="shared" si="8"/>
        <v>56.591335102898753</v>
      </c>
    </row>
    <row r="475" spans="1:6" x14ac:dyDescent="0.2">
      <c r="A475" s="20">
        <v>470</v>
      </c>
      <c r="B475" s="71">
        <f>('12-100 Data'!B474*'12-100 Data'!$I$9)*($D$3/'12-100 Data'!$C$2)*(('12-100 Data'!$I$8/12.25)^3)*FWT!$K$169</f>
        <v>1407</v>
      </c>
      <c r="C475" s="11">
        <f>'12-100 Data'!C474*(($D$3/'12-100 Data'!$C$2)^2)*(('12-100 Data'!$I$8/12.25)^2)*(FWT!$J$14/0.075)-(((((FWT!$B$12/FWT!$K$169)/((FWT!$C$14*FWT!$E$14)/144))/550)^2)*0.15)</f>
        <v>0.56236053996360524</v>
      </c>
      <c r="D475" s="17">
        <f>E475*FWT!$K$169</f>
        <v>0.2212072125610561</v>
      </c>
      <c r="E475" s="17">
        <f>('12-100 Data'!D474*'12-100 Data'!$I$9)*(($D$3/'12-100 Data'!$C$2)^3)*(('12-100 Data'!$I$8/12.25)^5)*(FWT!$J$14/0.075)</f>
        <v>0.2212072125610561</v>
      </c>
      <c r="F475" s="13">
        <f t="shared" si="8"/>
        <v>56.229237615403157</v>
      </c>
    </row>
    <row r="476" spans="1:6" x14ac:dyDescent="0.2">
      <c r="A476" s="20">
        <v>471</v>
      </c>
      <c r="B476" s="71">
        <f>('12-100 Data'!B475*'12-100 Data'!$I$9)*($D$3/'12-100 Data'!$C$2)*(('12-100 Data'!$I$8/12.25)^3)*FWT!$K$169</f>
        <v>1410</v>
      </c>
      <c r="C476" s="11">
        <f>'12-100 Data'!C475*(($D$3/'12-100 Data'!$C$2)^2)*(('12-100 Data'!$I$8/12.25)^2)*(FWT!$J$14/0.075)-(((((FWT!$B$12/FWT!$K$169)/((FWT!$C$14*FWT!$E$14)/144))/550)^2)*0.15)</f>
        <v>0.5553076010286</v>
      </c>
      <c r="D476" s="17">
        <f>E476*FWT!$K$169</f>
        <v>0.22033954355635016</v>
      </c>
      <c r="E476" s="17">
        <f>('12-100 Data'!D475*'12-100 Data'!$I$9)*(($D$3/'12-100 Data'!$C$2)^3)*(('12-100 Data'!$I$8/12.25)^5)*(FWT!$J$14/0.075)</f>
        <v>0.22033954355635016</v>
      </c>
      <c r="F476" s="13">
        <f t="shared" si="8"/>
        <v>55.861530071524903</v>
      </c>
    </row>
    <row r="477" spans="1:6" x14ac:dyDescent="0.2">
      <c r="A477" s="20">
        <v>472</v>
      </c>
      <c r="B477" s="71">
        <f>('12-100 Data'!B476*'12-100 Data'!$I$9)*($D$3/'12-100 Data'!$C$2)*(('12-100 Data'!$I$8/12.25)^3)*FWT!$K$169</f>
        <v>1413</v>
      </c>
      <c r="C477" s="11">
        <f>'12-100 Data'!C476*(($D$3/'12-100 Data'!$C$2)^2)*(('12-100 Data'!$I$8/12.25)^2)*(FWT!$J$14/0.075)-(((((FWT!$B$12/FWT!$K$169)/((FWT!$C$14*FWT!$E$14)/144))/550)^2)*0.15)</f>
        <v>0.54824213653227771</v>
      </c>
      <c r="D477" s="17">
        <f>E477*FWT!$K$169</f>
        <v>0.21946586038636434</v>
      </c>
      <c r="E477" s="17">
        <f>('12-100 Data'!D476*'12-100 Data'!$I$9)*(($D$3/'12-100 Data'!$C$2)^3)*(('12-100 Data'!$I$8/12.25)^5)*(FWT!$J$14/0.075)</f>
        <v>0.21946586038636434</v>
      </c>
      <c r="F477" s="13">
        <f t="shared" si="8"/>
        <v>55.488136890108862</v>
      </c>
    </row>
    <row r="478" spans="1:6" x14ac:dyDescent="0.2">
      <c r="A478" s="20">
        <v>473</v>
      </c>
      <c r="B478" s="71">
        <f>('12-100 Data'!B477*'12-100 Data'!$I$9)*($D$3/'12-100 Data'!$C$2)*(('12-100 Data'!$I$8/12.25)^3)*FWT!$K$169</f>
        <v>1416</v>
      </c>
      <c r="C478" s="11">
        <f>'12-100 Data'!C477*(($D$3/'12-100 Data'!$C$2)^2)*(('12-100 Data'!$I$8/12.25)^2)*(FWT!$J$14/0.075)-(((((FWT!$B$12/FWT!$K$169)/((FWT!$C$14*FWT!$E$14)/144))/550)^2)*0.15)</f>
        <v>0.54116461808537197</v>
      </c>
      <c r="D478" s="17">
        <f>E478*FWT!$K$169</f>
        <v>0.2185862331565169</v>
      </c>
      <c r="E478" s="17">
        <f>('12-100 Data'!D477*'12-100 Data'!$I$9)*(($D$3/'12-100 Data'!$C$2)^3)*(('12-100 Data'!$I$8/12.25)^5)*(FWT!$J$14/0.075)</f>
        <v>0.2185862331565169</v>
      </c>
      <c r="F478" s="13">
        <f t="shared" si="8"/>
        <v>55.108981318774141</v>
      </c>
    </row>
    <row r="479" spans="1:6" x14ac:dyDescent="0.2">
      <c r="A479" s="20">
        <v>474</v>
      </c>
      <c r="B479" s="71">
        <f>('12-100 Data'!B478*'12-100 Data'!$I$9)*($D$3/'12-100 Data'!$C$2)*(('12-100 Data'!$I$8/12.25)^3)*FWT!$K$169</f>
        <v>1419</v>
      </c>
      <c r="C479" s="11">
        <f>'12-100 Data'!C478*(($D$3/'12-100 Data'!$C$2)^2)*(('12-100 Data'!$I$8/12.25)^2)*(FWT!$J$14/0.075)-(((((FWT!$B$12/FWT!$K$169)/((FWT!$C$14*FWT!$E$14)/144))/550)^2)*0.15)</f>
        <v>0.53407552144601911</v>
      </c>
      <c r="D479" s="17">
        <f>E479*FWT!$K$169</f>
        <v>0.21770073325775288</v>
      </c>
      <c r="E479" s="17">
        <f>('12-100 Data'!D478*'12-100 Data'!$I$9)*(($D$3/'12-100 Data'!$C$2)^3)*(('12-100 Data'!$I$8/12.25)^5)*(FWT!$J$14/0.075)</f>
        <v>0.21770073325775288</v>
      </c>
      <c r="F479" s="13">
        <f t="shared" si="8"/>
        <v>54.723985420040911</v>
      </c>
    </row>
    <row r="480" spans="1:6" x14ac:dyDescent="0.2">
      <c r="A480" s="20">
        <v>475</v>
      </c>
      <c r="B480" s="71">
        <f>('12-100 Data'!B479*'12-100 Data'!$I$9)*($D$3/'12-100 Data'!$C$2)*(('12-100 Data'!$I$8/12.25)^3)*FWT!$K$169</f>
        <v>1422</v>
      </c>
      <c r="C480" s="11">
        <f>'12-100 Data'!C479*(($D$3/'12-100 Data'!$C$2)^2)*(('12-100 Data'!$I$8/12.25)^2)*(FWT!$J$14/0.075)-(((((FWT!$B$12/FWT!$K$169)/((FWT!$C$14*FWT!$E$14)/144))/550)^2)*0.15)</f>
        <v>0.52697532650456702</v>
      </c>
      <c r="D480" s="17">
        <f>E480*FWT!$K$169</f>
        <v>0.21680943337326355</v>
      </c>
      <c r="E480" s="17">
        <f>('12-100 Data'!D479*'12-100 Data'!$I$9)*(($D$3/'12-100 Data'!$C$2)^3)*(('12-100 Data'!$I$8/12.25)^5)*(FWT!$J$14/0.075)</f>
        <v>0.21680943337326355</v>
      </c>
      <c r="F480" s="13">
        <f t="shared" si="8"/>
        <v>54.333070057658858</v>
      </c>
    </row>
    <row r="481" spans="1:6" x14ac:dyDescent="0.2">
      <c r="A481" s="20">
        <v>476</v>
      </c>
      <c r="B481" s="71">
        <f>('12-100 Data'!B480*'12-100 Data'!$I$9)*($D$3/'12-100 Data'!$C$2)*(('12-100 Data'!$I$8/12.25)^3)*FWT!$K$169</f>
        <v>1425</v>
      </c>
      <c r="C481" s="11">
        <f>'12-100 Data'!C480*(($D$3/'12-100 Data'!$C$2)^2)*(('12-100 Data'!$I$8/12.25)^2)*(FWT!$J$14/0.075)-(((((FWT!$B$12/FWT!$K$169)/((FWT!$C$14*FWT!$E$14)/144))/550)^2)*0.15)</f>
        <v>0.51986451726822147</v>
      </c>
      <c r="D481" s="17">
        <f>E481*FWT!$K$169</f>
        <v>0.21591240748520965</v>
      </c>
      <c r="E481" s="17">
        <f>('12-100 Data'!D480*'12-100 Data'!$I$9)*(($D$3/'12-100 Data'!$C$2)^3)*(('12-100 Data'!$I$8/12.25)^5)*(FWT!$J$14/0.075)</f>
        <v>0.21591240748520965</v>
      </c>
      <c r="F481" s="13">
        <f t="shared" si="8"/>
        <v>53.936154883193375</v>
      </c>
    </row>
    <row r="482" spans="1:6" x14ac:dyDescent="0.2">
      <c r="A482" s="20">
        <v>477</v>
      </c>
      <c r="B482" s="71">
        <f>('12-100 Data'!B481*'12-100 Data'!$I$9)*($D$3/'12-100 Data'!$C$2)*(('12-100 Data'!$I$8/12.25)^3)*FWT!$K$169</f>
        <v>1428</v>
      </c>
      <c r="C482" s="11">
        <f>'12-100 Data'!C481*(($D$3/'12-100 Data'!$C$2)^2)*(('12-100 Data'!$I$8/12.25)^2)*(FWT!$J$14/0.075)-(((((FWT!$B$12/FWT!$K$169)/((FWT!$C$14*FWT!$E$14)/144))/550)^2)*0.15)</f>
        <v>0.51274358184535285</v>
      </c>
      <c r="D482" s="17">
        <f>E482*FWT!$K$169</f>
        <v>0.21500973088144004</v>
      </c>
      <c r="E482" s="17">
        <f>('12-100 Data'!D481*'12-100 Data'!$I$9)*(($D$3/'12-100 Data'!$C$2)^3)*(('12-100 Data'!$I$8/12.25)^5)*(FWT!$J$14/0.075)</f>
        <v>0.21500973088144004</v>
      </c>
      <c r="F482" s="13">
        <f t="shared" si="8"/>
        <v>53.533158322887552</v>
      </c>
    </row>
    <row r="483" spans="1:6" x14ac:dyDescent="0.2">
      <c r="A483" s="20">
        <v>478</v>
      </c>
      <c r="B483" s="71">
        <f>('12-100 Data'!B482*'12-100 Data'!$I$9)*($D$3/'12-100 Data'!$C$2)*(('12-100 Data'!$I$8/12.25)^3)*FWT!$K$169</f>
        <v>1431</v>
      </c>
      <c r="C483" s="11">
        <f>'12-100 Data'!C482*(($D$3/'12-100 Data'!$C$2)^2)*(('12-100 Data'!$I$8/12.25)^2)*(FWT!$J$14/0.075)-(((((FWT!$B$12/FWT!$K$169)/((FWT!$C$14*FWT!$E$14)/144))/550)^2)*0.15)</f>
        <v>0.50561301242951795</v>
      </c>
      <c r="D483" s="17">
        <f>E483*FWT!$K$169</f>
        <v>0.21410148016221314</v>
      </c>
      <c r="E483" s="17">
        <f>('12-100 Data'!D482*'12-100 Data'!$I$9)*(($D$3/'12-100 Data'!$C$2)^3)*(('12-100 Data'!$I$8/12.25)^5)*(FWT!$J$14/0.075)</f>
        <v>0.21410148016221314</v>
      </c>
      <c r="F483" s="13">
        <f t="shared" si="8"/>
        <v>53.123997564839684</v>
      </c>
    </row>
    <row r="484" spans="1:6" x14ac:dyDescent="0.2">
      <c r="A484" s="20">
        <v>479</v>
      </c>
      <c r="B484" s="71">
        <f>('12-100 Data'!B483*'12-100 Data'!$I$9)*($D$3/'12-100 Data'!$C$2)*(('12-100 Data'!$I$8/12.25)^3)*FWT!$K$169</f>
        <v>1434</v>
      </c>
      <c r="C484" s="11">
        <f>'12-100 Data'!C483*(($D$3/'12-100 Data'!$C$2)^2)*(('12-100 Data'!$I$8/12.25)^2)*(FWT!$J$14/0.075)-(((((FWT!$B$12/FWT!$K$169)/((FWT!$C$14*FWT!$E$14)/144))/550)^2)*0.15)</f>
        <v>0.49847330528325051</v>
      </c>
      <c r="D484" s="17">
        <f>E484*FWT!$K$169</f>
        <v>0.21318773324691645</v>
      </c>
      <c r="E484" s="17">
        <f>('12-100 Data'!D483*'12-100 Data'!$I$9)*(($D$3/'12-100 Data'!$C$2)^3)*(('12-100 Data'!$I$8/12.25)^5)*(FWT!$J$14/0.075)</f>
        <v>0.21318773324691645</v>
      </c>
      <c r="F484" s="13">
        <f t="shared" si="8"/>
        <v>52.708588546541513</v>
      </c>
    </row>
    <row r="485" spans="1:6" x14ac:dyDescent="0.2">
      <c r="A485" s="20">
        <v>480</v>
      </c>
      <c r="B485" s="71">
        <f>('12-100 Data'!B484*'12-100 Data'!$I$9)*($D$3/'12-100 Data'!$C$2)*(('12-100 Data'!$I$8/12.25)^3)*FWT!$K$169</f>
        <v>1437</v>
      </c>
      <c r="C485" s="11">
        <f>'12-100 Data'!C484*(($D$3/'12-100 Data'!$C$2)^2)*(('12-100 Data'!$I$8/12.25)^2)*(FWT!$J$14/0.075)-(((((FWT!$B$12/FWT!$K$169)/((FWT!$C$14*FWT!$E$14)/144))/550)^2)*0.15)</f>
        <v>0.4913249607215518</v>
      </c>
      <c r="D485" s="17">
        <f>E485*FWT!$K$169</f>
        <v>0.21226856938078739</v>
      </c>
      <c r="E485" s="17">
        <f>('12-100 Data'!D484*'12-100 Data'!$I$9)*(($D$3/'12-100 Data'!$C$2)^3)*(('12-100 Data'!$I$8/12.25)^5)*(FWT!$J$14/0.075)</f>
        <v>0.21226856938078739</v>
      </c>
      <c r="F485" s="13">
        <f t="shared" si="8"/>
        <v>52.286845942810423</v>
      </c>
    </row>
    <row r="486" spans="1:6" x14ac:dyDescent="0.2">
      <c r="A486" s="20">
        <v>481</v>
      </c>
      <c r="B486" s="71">
        <f>('12-100 Data'!B485*'12-100 Data'!$I$9)*($D$3/'12-100 Data'!$C$2)*(('12-100 Data'!$I$8/12.25)^3)*FWT!$K$169</f>
        <v>1440</v>
      </c>
      <c r="C486" s="11">
        <f>'12-100 Data'!C485*(($D$3/'12-100 Data'!$C$2)^2)*(('12-100 Data'!$I$8/12.25)^2)*(FWT!$J$14/0.075)-(((((FWT!$B$12/FWT!$K$169)/((FWT!$C$14*FWT!$E$14)/144))/550)^2)*0.15)</f>
        <v>0.48416848309505939</v>
      </c>
      <c r="D486" s="17">
        <f>E486*FWT!$K$169</f>
        <v>0.21134406914163342</v>
      </c>
      <c r="E486" s="17">
        <f>('12-100 Data'!D485*'12-100 Data'!$I$9)*(($D$3/'12-100 Data'!$C$2)^3)*(('12-100 Data'!$I$8/12.25)^5)*(FWT!$J$14/0.075)</f>
        <v>0.21134406914163342</v>
      </c>
      <c r="F486" s="13">
        <f t="shared" si="8"/>
        <v>51.858683154157106</v>
      </c>
    </row>
    <row r="487" spans="1:6" x14ac:dyDescent="0.2">
      <c r="A487" s="20">
        <v>482</v>
      </c>
      <c r="B487" s="71">
        <f>('12-100 Data'!B486*'12-100 Data'!$I$9)*($D$3/'12-100 Data'!$C$2)*(('12-100 Data'!$I$8/12.25)^3)*FWT!$K$169</f>
        <v>1443</v>
      </c>
      <c r="C487" s="11">
        <f>'12-100 Data'!C486*(($D$3/'12-100 Data'!$C$2)^2)*(('12-100 Data'!$I$8/12.25)^2)*(FWT!$J$14/0.075)-(((((FWT!$B$12/FWT!$K$169)/((FWT!$C$14*FWT!$E$14)/144))/550)^2)*0.15)</f>
        <v>0.47700438077303142</v>
      </c>
      <c r="D487" s="17">
        <f>E487*FWT!$K$169</f>
        <v>0.21041431444655109</v>
      </c>
      <c r="E487" s="17">
        <f>('12-100 Data'!D486*'12-100 Data'!$I$9)*(($D$3/'12-100 Data'!$C$2)^3)*(('12-100 Data'!$I$8/12.25)^5)*(FWT!$J$14/0.075)</f>
        <v>0.21041431444655109</v>
      </c>
      <c r="F487" s="13">
        <f t="shared" si="8"/>
        <v>51.424012295650023</v>
      </c>
    </row>
    <row r="488" spans="1:6" x14ac:dyDescent="0.2">
      <c r="A488" s="20">
        <v>483</v>
      </c>
      <c r="B488" s="71">
        <f>('12-100 Data'!B487*'12-100 Data'!$I$9)*($D$3/'12-100 Data'!$C$2)*(('12-100 Data'!$I$8/12.25)^3)*FWT!$K$169</f>
        <v>1446</v>
      </c>
      <c r="C488" s="11">
        <f>'12-100 Data'!C487*(($D$3/'12-100 Data'!$C$2)^2)*(('12-100 Data'!$I$8/12.25)^2)*(FWT!$J$14/0.075)-(((((FWT!$B$12/FWT!$K$169)/((FWT!$C$14*FWT!$E$14)/144))/550)^2)*0.15)</f>
        <v>0.46983316612594178</v>
      </c>
      <c r="D488" s="17">
        <f>E488*FWT!$K$169</f>
        <v>0.20947938855864406</v>
      </c>
      <c r="E488" s="17">
        <f>('12-100 Data'!D487*'12-100 Data'!$I$9)*(($D$3/'12-100 Data'!$C$2)^3)*(('12-100 Data'!$I$8/12.25)^5)*(FWT!$J$14/0.075)</f>
        <v>0.20947938855864406</v>
      </c>
      <c r="F488" s="13">
        <f t="shared" si="8"/>
        <v>50.982744186303954</v>
      </c>
    </row>
    <row r="489" spans="1:6" x14ac:dyDescent="0.2">
      <c r="A489" s="20">
        <v>484</v>
      </c>
      <c r="B489" s="71">
        <f>('12-100 Data'!B488*'12-100 Data'!$I$9)*($D$3/'12-100 Data'!$C$2)*(('12-100 Data'!$I$8/12.25)^3)*FWT!$K$169</f>
        <v>1449</v>
      </c>
      <c r="C489" s="11">
        <f>'12-100 Data'!C488*(($D$3/'12-100 Data'!$C$2)^2)*(('12-100 Data'!$I$8/12.25)^2)*(FWT!$J$14/0.075)-(((((FWT!$B$12/FWT!$K$169)/((FWT!$C$14*FWT!$E$14)/144))/550)^2)*0.15)</f>
        <v>0.46265535550789089</v>
      </c>
      <c r="D489" s="17">
        <f>E489*FWT!$K$169</f>
        <v>0.20853937609374537</v>
      </c>
      <c r="E489" s="17">
        <f>('12-100 Data'!D488*'12-100 Data'!$I$9)*(($D$3/'12-100 Data'!$C$2)^3)*(('12-100 Data'!$I$8/12.25)^5)*(FWT!$J$14/0.075)</f>
        <v>0.20853937609374537</v>
      </c>
      <c r="F489" s="13">
        <f t="shared" si="8"/>
        <v>50.534788339065898</v>
      </c>
    </row>
    <row r="490" spans="1:6" x14ac:dyDescent="0.2">
      <c r="A490" s="20">
        <v>485</v>
      </c>
      <c r="B490" s="71">
        <f>('12-100 Data'!B489*'12-100 Data'!$I$9)*($D$3/'12-100 Data'!$C$2)*(('12-100 Data'!$I$8/12.25)^3)*FWT!$K$169</f>
        <v>1452</v>
      </c>
      <c r="C490" s="11">
        <f>'12-100 Data'!C489*(($D$3/'12-100 Data'!$C$2)^2)*(('12-100 Data'!$I$8/12.25)^2)*(FWT!$J$14/0.075)-(((((FWT!$B$12/FWT!$K$169)/((FWT!$C$14*FWT!$E$14)/144))/550)^2)*0.15)</f>
        <v>0.45547146923869736</v>
      </c>
      <c r="D490" s="17">
        <f>E490*FWT!$K$169</f>
        <v>0.20759436302713566</v>
      </c>
      <c r="E490" s="17">
        <f>('12-100 Data'!D489*'12-100 Data'!$I$9)*(($D$3/'12-100 Data'!$C$2)^3)*(('12-100 Data'!$I$8/12.25)^5)*(FWT!$J$14/0.075)</f>
        <v>0.20759436302713566</v>
      </c>
      <c r="F490" s="13">
        <f t="shared" si="8"/>
        <v>50.080052951441544</v>
      </c>
    </row>
    <row r="491" spans="1:6" x14ac:dyDescent="0.2">
      <c r="A491" s="20">
        <v>486</v>
      </c>
      <c r="B491" s="71">
        <f>('12-100 Data'!B490*'12-100 Data'!$I$9)*($D$3/'12-100 Data'!$C$2)*(('12-100 Data'!$I$8/12.25)^3)*FWT!$K$169</f>
        <v>1455</v>
      </c>
      <c r="C491" s="11">
        <f>'12-100 Data'!C490*(($D$3/'12-100 Data'!$C$2)^2)*(('12-100 Data'!$I$8/12.25)^2)*(FWT!$J$14/0.075)-(((((FWT!$B$12/FWT!$K$169)/((FWT!$C$14*FWT!$E$14)/144))/550)^2)*0.15)</f>
        <v>0.44828203158568775</v>
      </c>
      <c r="D491" s="17">
        <f>E491*FWT!$K$169</f>
        <v>0.20664443670026017</v>
      </c>
      <c r="E491" s="17">
        <f>('12-100 Data'!D490*'12-100 Data'!$I$9)*(($D$3/'12-100 Data'!$C$2)^3)*(('12-100 Data'!$I$8/12.25)^5)*(FWT!$J$14/0.075)</f>
        <v>0.20664443670026017</v>
      </c>
      <c r="F491" s="13">
        <f t="shared" si="8"/>
        <v>49.618444896822581</v>
      </c>
    </row>
    <row r="492" spans="1:6" x14ac:dyDescent="0.2">
      <c r="A492" s="20">
        <v>487</v>
      </c>
      <c r="B492" s="71">
        <f>('12-100 Data'!B491*'12-100 Data'!$I$9)*($D$3/'12-100 Data'!$C$2)*(('12-100 Data'!$I$8/12.25)^3)*FWT!$K$169</f>
        <v>1458</v>
      </c>
      <c r="C492" s="11">
        <f>'12-100 Data'!C491*(($D$3/'12-100 Data'!$C$2)^2)*(('12-100 Data'!$I$8/12.25)^2)*(FWT!$J$14/0.075)-(((((FWT!$B$12/FWT!$K$169)/((FWT!$C$14*FWT!$E$14)/144))/550)^2)*0.15)</f>
        <v>0.4410875707452605</v>
      </c>
      <c r="D492" s="17">
        <f>E492*FWT!$K$169</f>
        <v>0.20568968582744848</v>
      </c>
      <c r="E492" s="17">
        <f>('12-100 Data'!D491*'12-100 Data'!$I$9)*(($D$3/'12-100 Data'!$C$2)^3)*(('12-100 Data'!$I$8/12.25)^5)*(FWT!$J$14/0.075)</f>
        <v>0.20568968582744848</v>
      </c>
      <c r="F492" s="13">
        <f t="shared" si="8"/>
        <v>49.149869716585002</v>
      </c>
    </row>
    <row r="493" spans="1:6" x14ac:dyDescent="0.2">
      <c r="A493" s="20">
        <v>488</v>
      </c>
      <c r="B493" s="71">
        <f>('12-100 Data'!B492*'12-100 Data'!$I$9)*($D$3/'12-100 Data'!$C$2)*(('12-100 Data'!$I$8/12.25)^3)*FWT!$K$169</f>
        <v>1461</v>
      </c>
      <c r="C493" s="11">
        <f>'12-100 Data'!C492*(($D$3/'12-100 Data'!$C$2)^2)*(('12-100 Data'!$I$8/12.25)^2)*(FWT!$J$14/0.075)-(((((FWT!$B$12/FWT!$K$169)/((FWT!$C$14*FWT!$E$14)/144))/550)^2)*0.15)</f>
        <v>0.43388861882413099</v>
      </c>
      <c r="D493" s="17">
        <f>E493*FWT!$K$169</f>
        <v>0.20473020050263521</v>
      </c>
      <c r="E493" s="17">
        <f>('12-100 Data'!D492*'12-100 Data'!$I$9)*(($D$3/'12-100 Data'!$C$2)^3)*(('12-100 Data'!$I$8/12.25)^5)*(FWT!$J$14/0.075)</f>
        <v>0.20473020050263521</v>
      </c>
      <c r="F493" s="13">
        <f t="shared" si="8"/>
        <v>48.674231613015209</v>
      </c>
    </row>
    <row r="494" spans="1:6" x14ac:dyDescent="0.2">
      <c r="A494" s="20">
        <v>489</v>
      </c>
      <c r="B494" s="71">
        <f>('12-100 Data'!B493*'12-100 Data'!$I$9)*($D$3/'12-100 Data'!$C$2)*(('12-100 Data'!$I$8/12.25)^3)*FWT!$K$169</f>
        <v>1464</v>
      </c>
      <c r="C494" s="11">
        <f>'12-100 Data'!C493*(($D$3/'12-100 Data'!$C$2)^2)*(('12-100 Data'!$I$8/12.25)^2)*(FWT!$J$14/0.075)-(((((FWT!$B$12/FWT!$K$169)/((FWT!$C$14*FWT!$E$14)/144))/550)^2)*0.15)</f>
        <v>0.42668571182033643</v>
      </c>
      <c r="D494" s="17">
        <f>E494*FWT!$K$169</f>
        <v>0.20376607220607468</v>
      </c>
      <c r="E494" s="17">
        <f>('12-100 Data'!D493*'12-100 Data'!$I$9)*(($D$3/'12-100 Data'!$C$2)^3)*(('12-100 Data'!$I$8/12.25)^5)*(FWT!$J$14/0.075)</f>
        <v>0.20376607220607468</v>
      </c>
      <c r="F494" s="13">
        <f t="shared" si="8"/>
        <v>48.191433443145208</v>
      </c>
    </row>
    <row r="495" spans="1:6" x14ac:dyDescent="0.2">
      <c r="A495" s="20">
        <v>490</v>
      </c>
      <c r="B495" s="71">
        <f>('12-100 Data'!B494*'12-100 Data'!$I$9)*($D$3/'12-100 Data'!$C$2)*(('12-100 Data'!$I$8/12.25)^3)*FWT!$K$169</f>
        <v>1467</v>
      </c>
      <c r="C495" s="11">
        <f>'12-100 Data'!C494*(($D$3/'12-100 Data'!$C$2)^2)*(('12-100 Data'!$I$8/12.25)^2)*(FWT!$J$14/0.075)-(((((FWT!$B$12/FWT!$K$169)/((FWT!$C$14*FWT!$E$14)/144))/550)^2)*0.15)</f>
        <v>0.41947938960388159</v>
      </c>
      <c r="D495" s="17">
        <f>E495*FWT!$K$169</f>
        <v>0.20279739381106079</v>
      </c>
      <c r="E495" s="17">
        <f>('12-100 Data'!D494*'12-100 Data'!$I$9)*(($D$3/'12-100 Data'!$C$2)^3)*(('12-100 Data'!$I$8/12.25)^5)*(FWT!$J$14/0.075)</f>
        <v>0.20279739381106079</v>
      </c>
      <c r="F495" s="13">
        <f t="shared" si="8"/>
        <v>47.701376713555199</v>
      </c>
    </row>
    <row r="496" spans="1:6" x14ac:dyDescent="0.2">
      <c r="A496" s="20">
        <v>491</v>
      </c>
      <c r="B496" s="71">
        <f>('12-100 Data'!B495*'12-100 Data'!$I$9)*($D$3/'12-100 Data'!$C$2)*(('12-100 Data'!$I$8/12.25)^3)*FWT!$K$169</f>
        <v>1470</v>
      </c>
      <c r="C496" s="11">
        <f>'12-100 Data'!C495*(($D$3/'12-100 Data'!$C$2)^2)*(('12-100 Data'!$I$8/12.25)^2)*(FWT!$J$14/0.075)-(((((FWT!$B$12/FWT!$K$169)/((FWT!$C$14*FWT!$E$14)/144))/550)^2)*0.15)</f>
        <v>0.41227019589724251</v>
      </c>
      <c r="D496" s="17">
        <f>E496*FWT!$K$169</f>
        <v>0.20182425959064648</v>
      </c>
      <c r="E496" s="17">
        <f>('12-100 Data'!D495*'12-100 Data'!$I$9)*(($D$3/'12-100 Data'!$C$2)^3)*(('12-100 Data'!$I$8/12.25)^5)*(FWT!$J$14/0.075)</f>
        <v>0.20182425959064648</v>
      </c>
      <c r="F496" s="13">
        <f t="shared" si="8"/>
        <v>47.203961576249291</v>
      </c>
    </row>
    <row r="497" spans="1:6" x14ac:dyDescent="0.2">
      <c r="A497" s="20">
        <v>492</v>
      </c>
      <c r="B497" s="71">
        <f>('12-100 Data'!B496*'12-100 Data'!$I$9)*($D$3/'12-100 Data'!$C$2)*(('12-100 Data'!$I$8/12.25)^3)*FWT!$K$169</f>
        <v>1473</v>
      </c>
      <c r="C497" s="11">
        <f>'12-100 Data'!C496*(($D$3/'12-100 Data'!$C$2)^2)*(('12-100 Data'!$I$8/12.25)^2)*(FWT!$J$14/0.075)-(((((FWT!$B$12/FWT!$K$169)/((FWT!$C$14*FWT!$E$14)/144))/550)^2)*0.15)</f>
        <v>0.40505867825543951</v>
      </c>
      <c r="D497" s="17">
        <f>E497*FWT!$K$169</f>
        <v>0.20084676522435846</v>
      </c>
      <c r="E497" s="17">
        <f>('12-100 Data'!D496*'12-100 Data'!$I$9)*(($D$3/'12-100 Data'!$C$2)^3)*(('12-100 Data'!$I$8/12.25)^5)*(FWT!$J$14/0.075)</f>
        <v>0.20084676522435846</v>
      </c>
      <c r="F497" s="13">
        <f t="shared" si="8"/>
        <v>46.699086825656302</v>
      </c>
    </row>
    <row r="498" spans="1:6" x14ac:dyDescent="0.2">
      <c r="A498" s="20">
        <v>493</v>
      </c>
      <c r="B498" s="71">
        <f>('12-100 Data'!B497*'12-100 Data'!$I$9)*($D$3/'12-100 Data'!$C$2)*(('12-100 Data'!$I$8/12.25)^3)*FWT!$K$169</f>
        <v>1476</v>
      </c>
      <c r="C498" s="11">
        <f>'12-100 Data'!C497*(($D$3/'12-100 Data'!$C$2)^2)*(('12-100 Data'!$I$8/12.25)^2)*(FWT!$J$14/0.075)-(((((FWT!$B$12/FWT!$K$169)/((FWT!$C$14*FWT!$E$14)/144))/550)^2)*0.15)</f>
        <v>0.39784538804594743</v>
      </c>
      <c r="D498" s="17">
        <f>E498*FWT!$K$169</f>
        <v>0.1998650078049159</v>
      </c>
      <c r="E498" s="17">
        <f>('12-100 Data'!D497*'12-100 Data'!$I$9)*(($D$3/'12-100 Data'!$C$2)^3)*(('12-100 Data'!$I$8/12.25)^5)*(FWT!$J$14/0.075)</f>
        <v>0.1998650078049159</v>
      </c>
      <c r="F498" s="13">
        <f t="shared" si="8"/>
        <v>46.186649896873121</v>
      </c>
    </row>
    <row r="499" spans="1:6" x14ac:dyDescent="0.2">
      <c r="A499" s="20">
        <v>494</v>
      </c>
      <c r="B499" s="71">
        <f>('12-100 Data'!B498*'12-100 Data'!$I$9)*($D$3/'12-100 Data'!$C$2)*(('12-100 Data'!$I$8/12.25)^3)*FWT!$K$169</f>
        <v>1479</v>
      </c>
      <c r="C499" s="11">
        <f>'12-100 Data'!C498*(($D$3/'12-100 Data'!$C$2)^2)*(('12-100 Data'!$I$8/12.25)^2)*(FWT!$J$14/0.075)-(((((FWT!$B$12/FWT!$K$169)/((FWT!$C$14*FWT!$E$14)/144))/550)^2)*0.15)</f>
        <v>0.39063088042829136</v>
      </c>
      <c r="D499" s="17">
        <f>E499*FWT!$K$169</f>
        <v>0.1988790858449479</v>
      </c>
      <c r="E499" s="17">
        <f>('12-100 Data'!D498*'12-100 Data'!$I$9)*(($D$3/'12-100 Data'!$C$2)^3)*(('12-100 Data'!$I$8/12.25)^5)*(FWT!$J$14/0.075)</f>
        <v>0.1988790858449479</v>
      </c>
      <c r="F499" s="13">
        <f t="shared" si="8"/>
        <v>45.666546865228533</v>
      </c>
    </row>
    <row r="500" spans="1:6" x14ac:dyDescent="0.2">
      <c r="A500" s="20">
        <v>495</v>
      </c>
      <c r="B500" s="71">
        <f>('12-100 Data'!B499*'12-100 Data'!$I$9)*($D$3/'12-100 Data'!$C$2)*(('12-100 Data'!$I$8/12.25)^3)*FWT!$K$169</f>
        <v>1482</v>
      </c>
      <c r="C500" s="11">
        <f>'12-100 Data'!C499*(($D$3/'12-100 Data'!$C$2)^2)*(('12-100 Data'!$I$8/12.25)^2)*(FWT!$J$14/0.075)-(((((FWT!$B$12/FWT!$K$169)/((FWT!$C$14*FWT!$E$14)/144))/550)^2)*0.15)</f>
        <v>0.38341571433331739</v>
      </c>
      <c r="D500" s="17">
        <f>E500*FWT!$K$169</f>
        <v>0.19788909928371434</v>
      </c>
      <c r="E500" s="17">
        <f>('12-100 Data'!D499*'12-100 Data'!$I$9)*(($D$3/'12-100 Data'!$C$2)^3)*(('12-100 Data'!$I$8/12.25)^5)*(FWT!$J$14/0.075)</f>
        <v>0.19788909928371434</v>
      </c>
      <c r="F500" s="13">
        <f t="shared" si="8"/>
        <v>45.138672447264916</v>
      </c>
    </row>
    <row r="501" spans="1:6" x14ac:dyDescent="0.2">
      <c r="A501" s="20">
        <v>496</v>
      </c>
      <c r="B501" s="71">
        <f>('12-100 Data'!B500*'12-100 Data'!$I$9)*($D$3/'12-100 Data'!$C$2)*(('12-100 Data'!$I$8/12.25)^3)*FWT!$K$169</f>
        <v>1485</v>
      </c>
      <c r="C501" s="11">
        <f>'12-100 Data'!C500*(($D$3/'12-100 Data'!$C$2)^2)*(('12-100 Data'!$I$8/12.25)^2)*(FWT!$J$14/0.075)-(((((FWT!$B$12/FWT!$K$169)/((FWT!$C$14*FWT!$E$14)/144))/550)^2)*0.15)</f>
        <v>0.37620045244225314</v>
      </c>
      <c r="D501" s="17">
        <f>E501*FWT!$K$169</f>
        <v>0.19689514949381198</v>
      </c>
      <c r="E501" s="17">
        <f>('12-100 Data'!D500*'12-100 Data'!$I$9)*(($D$3/'12-100 Data'!$C$2)^3)*(('12-100 Data'!$I$8/12.25)^5)*(FWT!$J$14/0.075)</f>
        <v>0.19689514949381198</v>
      </c>
      <c r="F501" s="13">
        <f t="shared" si="8"/>
        <v>44.602920003260152</v>
      </c>
    </row>
    <row r="502" spans="1:6" x14ac:dyDescent="0.2">
      <c r="A502" s="20">
        <v>497</v>
      </c>
      <c r="B502" s="71">
        <f>('12-100 Data'!B501*'12-100 Data'!$I$9)*($D$3/'12-100 Data'!$C$2)*(('12-100 Data'!$I$8/12.25)^3)*FWT!$K$169</f>
        <v>1488</v>
      </c>
      <c r="C502" s="11">
        <f>'12-100 Data'!C501*(($D$3/'12-100 Data'!$C$2)^2)*(('12-100 Data'!$I$8/12.25)^2)*(FWT!$J$14/0.075)-(((((FWT!$B$12/FWT!$K$169)/((FWT!$C$14*FWT!$E$14)/144))/550)^2)*0.15)</f>
        <v>0.36898566116546366</v>
      </c>
      <c r="D502" s="17">
        <f>E502*FWT!$K$169</f>
        <v>0.19589733928790645</v>
      </c>
      <c r="E502" s="17">
        <f>('12-100 Data'!D501*'12-100 Data'!$I$9)*(($D$3/'12-100 Data'!$C$2)^3)*(('12-100 Data'!$I$8/12.25)^5)*(FWT!$J$14/0.075)</f>
        <v>0.19589733928790645</v>
      </c>
      <c r="F502" s="13">
        <f t="shared" si="8"/>
        <v>44.059181541381001</v>
      </c>
    </row>
    <row r="503" spans="1:6" x14ac:dyDescent="0.2">
      <c r="A503" s="20">
        <v>498</v>
      </c>
      <c r="B503" s="71">
        <f>('12-100 Data'!B502*'12-100 Data'!$I$9)*($D$3/'12-100 Data'!$C$2)*(('12-100 Data'!$I$8/12.25)^3)*FWT!$K$169</f>
        <v>1491</v>
      </c>
      <c r="C503" s="11">
        <f>'12-100 Data'!C502*(($D$3/'12-100 Data'!$C$2)^2)*(('12-100 Data'!$I$8/12.25)^2)*(FWT!$J$14/0.075)-(((((FWT!$B$12/FWT!$K$169)/((FWT!$C$14*FWT!$E$14)/144))/550)^2)*0.15)</f>
        <v>0.36177191062091951</v>
      </c>
      <c r="D503" s="17">
        <f>E503*FWT!$K$169</f>
        <v>0.1948957729254365</v>
      </c>
      <c r="E503" s="17">
        <f>('12-100 Data'!D502*'12-100 Data'!$I$9)*(($D$3/'12-100 Data'!$C$2)^3)*(('12-100 Data'!$I$8/12.25)^5)*(FWT!$J$14/0.075)</f>
        <v>0.1948957729254365</v>
      </c>
      <c r="F503" s="13">
        <f t="shared" si="8"/>
        <v>43.507347723599395</v>
      </c>
    </row>
    <row r="504" spans="1:6" x14ac:dyDescent="0.2">
      <c r="A504" s="20">
        <v>499</v>
      </c>
      <c r="B504" s="71">
        <f>('12-100 Data'!B503*'12-100 Data'!$I$9)*($D$3/'12-100 Data'!$C$2)*(('12-100 Data'!$I$8/12.25)^3)*FWT!$K$169</f>
        <v>1494</v>
      </c>
      <c r="C504" s="11">
        <f>'12-100 Data'!C503*(($D$3/'12-100 Data'!$C$2)^2)*(('12-100 Data'!$I$8/12.25)^2)*(FWT!$J$14/0.075)-(((((FWT!$B$12/FWT!$K$169)/((FWT!$C$14*FWT!$E$14)/144))/550)^2)*0.15)</f>
        <v>0.35455977461239485</v>
      </c>
      <c r="D504" s="17">
        <f>E504*FWT!$K$169</f>
        <v>0.19389055611933476</v>
      </c>
      <c r="E504" s="17">
        <f>('12-100 Data'!D503*'12-100 Data'!$I$9)*(($D$3/'12-100 Data'!$C$2)^3)*(('12-100 Data'!$I$8/12.25)^5)*(FWT!$J$14/0.075)</f>
        <v>0.19389055611933476</v>
      </c>
      <c r="F504" s="13">
        <f t="shared" si="8"/>
        <v>42.947307873487773</v>
      </c>
    </row>
    <row r="505" spans="1:6" x14ac:dyDescent="0.2">
      <c r="A505" s="20">
        <v>500</v>
      </c>
      <c r="B505" s="71">
        <f>('12-100 Data'!B504*'12-100 Data'!$I$9)*($D$3/'12-100 Data'!$C$2)*(('12-100 Data'!$I$8/12.25)^3)*FWT!$K$169</f>
        <v>1497</v>
      </c>
      <c r="C505" s="11">
        <f>'12-100 Data'!C504*(($D$3/'12-100 Data'!$C$2)^2)*(('12-100 Data'!$I$8/12.25)^2)*(FWT!$J$14/0.075)-(((((FWT!$B$12/FWT!$K$169)/((FWT!$C$14*FWT!$E$14)/144))/550)^2)*0.15)</f>
        <v>0.34734983060737001</v>
      </c>
      <c r="D505" s="17">
        <f>E505*FWT!$K$169</f>
        <v>0.19288179604274286</v>
      </c>
      <c r="E505" s="17">
        <f>('12-100 Data'!D504*'12-100 Data'!$I$9)*(($D$3/'12-100 Data'!$C$2)^3)*(('12-100 Data'!$I$8/12.25)^5)*(FWT!$J$14/0.075)</f>
        <v>0.19288179604274286</v>
      </c>
      <c r="F505" s="13">
        <f t="shared" si="8"/>
        <v>42.378949986026385</v>
      </c>
    </row>
    <row r="506" spans="1:6" x14ac:dyDescent="0.2">
      <c r="A506" s="20">
        <v>501</v>
      </c>
      <c r="B506" s="71">
        <f>('12-100 Data'!B505*'12-100 Data'!$I$9)*($D$3/'12-100 Data'!$C$2)*(('12-100 Data'!$I$8/12.25)^3)*FWT!$K$169</f>
        <v>1500</v>
      </c>
      <c r="C506" s="11">
        <f>'12-100 Data'!C505*(($D$3/'12-100 Data'!$C$2)^2)*(('12-100 Data'!$I$8/12.25)^2)*(FWT!$J$14/0.075)-(((((FWT!$B$12/FWT!$K$169)/((FWT!$C$14*FWT!$E$14)/144))/550)^2)*0.15)</f>
        <v>0.34014265971473706</v>
      </c>
      <c r="D506" s="17">
        <f>E506*FWT!$K$169</f>
        <v>0.19186960133573194</v>
      </c>
      <c r="E506" s="17">
        <f>('12-100 Data'!D505*'12-100 Data'!$I$9)*(($D$3/'12-100 Data'!$C$2)^3)*(('12-100 Data'!$I$8/12.25)^5)*(FWT!$J$14/0.075)</f>
        <v>0.19186960133573194</v>
      </c>
      <c r="F506" s="13">
        <f t="shared" si="8"/>
        <v>41.802160739570098</v>
      </c>
    </row>
    <row r="507" spans="1:6" x14ac:dyDescent="0.2">
      <c r="A507" s="20">
        <v>502</v>
      </c>
      <c r="B507" s="71">
        <f>('12-100 Data'!B506*'12-100 Data'!$I$9)*($D$3/'12-100 Data'!$C$2)*(('12-100 Data'!$I$8/12.25)^3)*FWT!$K$169</f>
        <v>1503</v>
      </c>
      <c r="C507" s="11">
        <f>'12-100 Data'!C506*(($D$3/'12-100 Data'!$C$2)^2)*(('12-100 Data'!$I$8/12.25)^2)*(FWT!$J$14/0.075)-(((((FWT!$B$12/FWT!$K$169)/((FWT!$C$14*FWT!$E$14)/144))/550)^2)*0.15)</f>
        <v>0.33293884666208995</v>
      </c>
      <c r="D507" s="17">
        <f>E507*FWT!$K$169</f>
        <v>0.19085408211201196</v>
      </c>
      <c r="E507" s="17">
        <f>('12-100 Data'!D506*'12-100 Data'!$I$9)*(($D$3/'12-100 Data'!$C$2)^3)*(('12-100 Data'!$I$8/12.25)^5)*(FWT!$J$14/0.075)</f>
        <v>0.19085408211201196</v>
      </c>
      <c r="F507" s="13">
        <f t="shared" si="8"/>
        <v>41.216825510097749</v>
      </c>
    </row>
    <row r="508" spans="1:6" x14ac:dyDescent="0.2">
      <c r="A508" s="20">
        <v>503</v>
      </c>
      <c r="B508" s="71">
        <f>('12-100 Data'!B507*'12-100 Data'!$I$9)*($D$3/'12-100 Data'!$C$2)*(('12-100 Data'!$I$8/12.25)^3)*FWT!$K$169</f>
        <v>1506</v>
      </c>
      <c r="C508" s="11">
        <f>'12-100 Data'!C507*(($D$3/'12-100 Data'!$C$2)^2)*(('12-100 Data'!$I$8/12.25)^2)*(FWT!$J$14/0.075)-(((((FWT!$B$12/FWT!$K$169)/((FWT!$C$14*FWT!$E$14)/144))/550)^2)*0.15)</f>
        <v>0.32573897977279564</v>
      </c>
      <c r="D508" s="17">
        <f>E508*FWT!$K$169</f>
        <v>0.18983534996565066</v>
      </c>
      <c r="E508" s="17">
        <f>('12-100 Data'!D507*'12-100 Data'!$I$9)*(($D$3/'12-100 Data'!$C$2)^3)*(('12-100 Data'!$I$8/12.25)^5)*(FWT!$J$14/0.075)</f>
        <v>0.18983534996565066</v>
      </c>
      <c r="F508" s="13">
        <f t="shared" si="8"/>
        <v>40.622828387916464</v>
      </c>
    </row>
    <row r="509" spans="1:6" x14ac:dyDescent="0.2">
      <c r="A509" s="20">
        <v>504</v>
      </c>
      <c r="B509" s="71">
        <f>('12-100 Data'!B508*'12-100 Data'!$I$9)*($D$3/'12-100 Data'!$C$2)*(('12-100 Data'!$I$8/12.25)^3)*FWT!$K$169</f>
        <v>1509</v>
      </c>
      <c r="C509" s="11">
        <f>'12-100 Data'!C508*(($D$3/'12-100 Data'!$C$2)^2)*(('12-100 Data'!$I$8/12.25)^2)*(FWT!$J$14/0.075)-(((((FWT!$B$12/FWT!$K$169)/((FWT!$C$14*FWT!$E$14)/144))/550)^2)*0.15)</f>
        <v>0.31854365094290787</v>
      </c>
      <c r="D509" s="17">
        <f>E509*FWT!$K$169</f>
        <v>0.18881351797778836</v>
      </c>
      <c r="E509" s="17">
        <f>('12-100 Data'!D508*'12-100 Data'!$I$9)*(($D$3/'12-100 Data'!$C$2)^3)*(('12-100 Data'!$I$8/12.25)^5)*(FWT!$J$14/0.075)</f>
        <v>0.18881351797778836</v>
      </c>
      <c r="F509" s="13">
        <f t="shared" si="8"/>
        <v>40.020052196994079</v>
      </c>
    </row>
    <row r="510" spans="1:6" x14ac:dyDescent="0.2">
      <c r="A510" s="20">
        <v>505</v>
      </c>
      <c r="B510" s="71">
        <f>('12-100 Data'!B509*'12-100 Data'!$I$9)*($D$3/'12-100 Data'!$C$2)*(('12-100 Data'!$I$8/12.25)^3)*FWT!$K$169</f>
        <v>1512</v>
      </c>
      <c r="C510" s="11">
        <f>'12-100 Data'!C509*(($D$3/'12-100 Data'!$C$2)^2)*(('12-100 Data'!$I$8/12.25)^2)*(FWT!$J$14/0.075)-(((((FWT!$B$12/FWT!$K$169)/((FWT!$C$14*FWT!$E$14)/144))/550)^2)*0.15)</f>
        <v>0.31135345561759992</v>
      </c>
      <c r="D510" s="17">
        <f>E510*FWT!$K$169</f>
        <v>0.1877887007233543</v>
      </c>
      <c r="E510" s="17">
        <f>('12-100 Data'!D509*'12-100 Data'!$I$9)*(($D$3/'12-100 Data'!$C$2)^3)*(('12-100 Data'!$I$8/12.25)^5)*(FWT!$J$14/0.075)</f>
        <v>0.1877887007233543</v>
      </c>
      <c r="F510" s="13">
        <f t="shared" si="8"/>
        <v>39.408378517048632</v>
      </c>
    </row>
    <row r="511" spans="1:6" x14ac:dyDescent="0.2">
      <c r="A511" s="20">
        <v>506</v>
      </c>
      <c r="B511" s="71">
        <f>('12-100 Data'!B510*'12-100 Data'!$I$9)*($D$3/'12-100 Data'!$C$2)*(('12-100 Data'!$I$8/12.25)^3)*FWT!$K$169</f>
        <v>1515</v>
      </c>
      <c r="C511" s="11">
        <f>'12-100 Data'!C510*(($D$3/'12-100 Data'!$C$2)^2)*(('12-100 Data'!$I$8/12.25)^2)*(FWT!$J$14/0.075)-(((((FWT!$B$12/FWT!$K$169)/((FWT!$C$14*FWT!$E$14)/144))/550)^2)*0.15)</f>
        <v>0.30416899276742104</v>
      </c>
      <c r="D511" s="17">
        <f>E511*FWT!$K$169</f>
        <v>0.18676101427777841</v>
      </c>
      <c r="E511" s="17">
        <f>('12-100 Data'!D510*'12-100 Data'!$I$9)*(($D$3/'12-100 Data'!$C$2)^3)*(('12-100 Data'!$I$8/12.25)^5)*(FWT!$J$14/0.075)</f>
        <v>0.18676101427777841</v>
      </c>
      <c r="F511" s="13">
        <f t="shared" si="8"/>
        <v>38.78768770861334</v>
      </c>
    </row>
    <row r="512" spans="1:6" x14ac:dyDescent="0.2">
      <c r="A512" s="20">
        <v>507</v>
      </c>
      <c r="B512" s="71">
        <f>('12-100 Data'!B511*'12-100 Data'!$I$9)*($D$3/'12-100 Data'!$C$2)*(('12-100 Data'!$I$8/12.25)^3)*FWT!$K$169</f>
        <v>1518</v>
      </c>
      <c r="C512" s="11">
        <f>'12-100 Data'!C511*(($D$3/'12-100 Data'!$C$2)^2)*(('12-100 Data'!$I$8/12.25)^2)*(FWT!$J$14/0.075)-(((((FWT!$B$12/FWT!$K$169)/((FWT!$C$14*FWT!$E$14)/144))/550)^2)*0.15)</f>
        <v>0.29699086486431975</v>
      </c>
      <c r="D512" s="17">
        <f>E512*FWT!$K$169</f>
        <v>0.18573057622371078</v>
      </c>
      <c r="E512" s="17">
        <f>('12-100 Data'!D511*'12-100 Data'!$I$9)*(($D$3/'12-100 Data'!$C$2)^3)*(('12-100 Data'!$I$8/12.25)^5)*(FWT!$J$14/0.075)</f>
        <v>0.18573057622371078</v>
      </c>
      <c r="F512" s="13">
        <f t="shared" si="8"/>
        <v>38.15785894125662</v>
      </c>
    </row>
    <row r="513" spans="1:6" x14ac:dyDescent="0.2">
      <c r="A513" s="20">
        <v>508</v>
      </c>
      <c r="B513" s="71">
        <f>('12-100 Data'!B512*'12-100 Data'!$I$9)*($D$3/'12-100 Data'!$C$2)*(('12-100 Data'!$I$8/12.25)^3)*FWT!$K$169</f>
        <v>1521</v>
      </c>
      <c r="C513" s="11">
        <f>'12-100 Data'!C512*(($D$3/'12-100 Data'!$C$2)^2)*(('12-100 Data'!$I$8/12.25)^2)*(FWT!$J$14/0.075)-(((((FWT!$B$12/FWT!$K$169)/((FWT!$C$14*FWT!$E$14)/144))/550)^2)*0.15)</f>
        <v>0.28981967785729235</v>
      </c>
      <c r="D513" s="17">
        <f>E513*FWT!$K$169</f>
        <v>0.18469750565773102</v>
      </c>
      <c r="E513" s="17">
        <f>('12-100 Data'!D512*'12-100 Data'!$I$9)*(($D$3/'12-100 Data'!$C$2)^3)*(('12-100 Data'!$I$8/12.25)^5)*(FWT!$J$14/0.075)</f>
        <v>0.18469750565773102</v>
      </c>
      <c r="F513" s="13">
        <f t="shared" si="8"/>
        <v>37.518770225141616</v>
      </c>
    </row>
    <row r="514" spans="1:6" x14ac:dyDescent="0.2">
      <c r="A514" s="20">
        <v>509</v>
      </c>
      <c r="B514" s="71">
        <f>('12-100 Data'!B513*'12-100 Data'!$I$9)*($D$3/'12-100 Data'!$C$2)*(('12-100 Data'!$I$8/12.25)^3)*FWT!$K$169</f>
        <v>1524</v>
      </c>
      <c r="C514" s="11">
        <f>'12-100 Data'!C513*(($D$3/'12-100 Data'!$C$2)^2)*(('12-100 Data'!$I$8/12.25)^2)*(FWT!$J$14/0.075)-(((((FWT!$B$12/FWT!$K$169)/((FWT!$C$14*FWT!$E$14)/144))/550)^2)*0.15)</f>
        <v>0.28265604114778364</v>
      </c>
      <c r="D514" s="17">
        <f>E514*FWT!$K$169</f>
        <v>0.18366192319706751</v>
      </c>
      <c r="E514" s="17">
        <f>('12-100 Data'!D513*'12-100 Data'!$I$9)*(($D$3/'12-100 Data'!$C$2)^3)*(('12-100 Data'!$I$8/12.25)^5)*(FWT!$J$14/0.075)</f>
        <v>0.18366192319706751</v>
      </c>
      <c r="F514" s="13">
        <f t="shared" si="8"/>
        <v>36.870298446145725</v>
      </c>
    </row>
    <row r="515" spans="1:6" x14ac:dyDescent="0.2">
      <c r="A515" s="20">
        <v>510</v>
      </c>
      <c r="B515" s="71">
        <f>('12-100 Data'!B514*'12-100 Data'!$I$9)*($D$3/'12-100 Data'!$C$2)*(('12-100 Data'!$I$8/12.25)^3)*FWT!$K$169</f>
        <v>1527</v>
      </c>
      <c r="C515" s="11">
        <f>'12-100 Data'!C514*(($D$3/'12-100 Data'!$C$2)^2)*(('12-100 Data'!$I$8/12.25)^2)*(FWT!$J$14/0.075)-(((((FWT!$B$12/FWT!$K$169)/((FWT!$C$14*FWT!$E$14)/144))/550)^2)*0.15)</f>
        <v>0.27550056756489877</v>
      </c>
      <c r="D515" s="17">
        <f>E515*FWT!$K$169</f>
        <v>0.18262395098630899</v>
      </c>
      <c r="E515" s="17">
        <f>('12-100 Data'!D514*'12-100 Data'!$I$9)*(($D$3/'12-100 Data'!$C$2)^3)*(('12-100 Data'!$I$8/12.25)^5)*(FWT!$J$14/0.075)</f>
        <v>0.18262395098630899</v>
      </c>
      <c r="F515" s="13">
        <f t="shared" si="8"/>
        <v>36.212319404771513</v>
      </c>
    </row>
    <row r="516" spans="1:6" x14ac:dyDescent="0.2">
      <c r="A516" s="20">
        <v>511</v>
      </c>
      <c r="B516" s="71">
        <f>('12-100 Data'!B515*'12-100 Data'!$I$9)*($D$3/'12-100 Data'!$C$2)*(('12-100 Data'!$I$8/12.25)^3)*FWT!$K$169</f>
        <v>1530</v>
      </c>
      <c r="C516" s="11">
        <f>'12-100 Data'!C515*(($D$3/'12-100 Data'!$C$2)^2)*(('12-100 Data'!$I$8/12.25)^2)*(FWT!$J$14/0.075)-(((((FWT!$B$12/FWT!$K$169)/((FWT!$C$14*FWT!$E$14)/144))/550)^2)*0.15)</f>
        <v>0.26835387334016841</v>
      </c>
      <c r="D516" s="17">
        <f>E516*FWT!$K$169</f>
        <v>0.1815837127041178</v>
      </c>
      <c r="E516" s="17">
        <f>('12-100 Data'!D515*'12-100 Data'!$I$9)*(($D$3/'12-100 Data'!$C$2)^3)*(('12-100 Data'!$I$8/12.25)^5)*(FWT!$J$14/0.075)</f>
        <v>0.1815837127041178</v>
      </c>
      <c r="F516" s="13">
        <f t="shared" si="8"/>
        <v>35.544707859043726</v>
      </c>
    </row>
    <row r="517" spans="1:6" x14ac:dyDescent="0.2">
      <c r="A517" s="20">
        <v>512</v>
      </c>
      <c r="B517" s="71">
        <f>('12-100 Data'!B516*'12-100 Data'!$I$9)*($D$3/'12-100 Data'!$C$2)*(('12-100 Data'!$I$8/12.25)^3)*FWT!$K$169</f>
        <v>1533</v>
      </c>
      <c r="C517" s="11">
        <f>'12-100 Data'!C516*(($D$3/'12-100 Data'!$C$2)^2)*(('12-100 Data'!$I$8/12.25)^2)*(FWT!$J$14/0.075)-(((((FWT!$B$12/FWT!$K$169)/((FWT!$C$14*FWT!$E$14)/144))/550)^2)*0.15)</f>
        <v>0.26121657808221266</v>
      </c>
      <c r="D517" s="17">
        <f>E517*FWT!$K$169</f>
        <v>0.18054133356994648</v>
      </c>
      <c r="E517" s="17">
        <f>('12-100 Data'!D516*'12-100 Data'!$I$9)*(($D$3/'12-100 Data'!$C$2)^3)*(('12-100 Data'!$I$8/12.25)^5)*(FWT!$J$14/0.075)</f>
        <v>0.18054133356994648</v>
      </c>
      <c r="F517" s="13">
        <f t="shared" si="8"/>
        <v>34.867337571679421</v>
      </c>
    </row>
    <row r="518" spans="1:6" x14ac:dyDescent="0.2">
      <c r="A518" s="20">
        <v>513</v>
      </c>
      <c r="B518" s="71">
        <f>('12-100 Data'!B517*'12-100 Data'!$I$9)*($D$3/'12-100 Data'!$C$2)*(('12-100 Data'!$I$8/12.25)^3)*FWT!$K$169</f>
        <v>1536</v>
      </c>
      <c r="C518" s="11">
        <f>'12-100 Data'!C517*(($D$3/'12-100 Data'!$C$2)^2)*(('12-100 Data'!$I$8/12.25)^2)*(FWT!$J$14/0.075)-(((((FWT!$B$12/FWT!$K$169)/((FWT!$C$14*FWT!$E$14)/144))/550)^2)*0.15)</f>
        <v>0.25408930475094654</v>
      </c>
      <c r="D518" s="17">
        <f>E518*FWT!$K$169</f>
        <v>0.17949694035074917</v>
      </c>
      <c r="E518" s="17">
        <f>('12-100 Data'!D517*'12-100 Data'!$I$9)*(($D$3/'12-100 Data'!$C$2)^3)*(('12-100 Data'!$I$8/12.25)^5)*(FWT!$J$14/0.075)</f>
        <v>0.17949694035074917</v>
      </c>
      <c r="F518" s="13">
        <f t="shared" si="8"/>
        <v>34.180081361739866</v>
      </c>
    </row>
    <row r="519" spans="1:6" x14ac:dyDescent="0.2">
      <c r="A519" s="20">
        <v>514</v>
      </c>
      <c r="B519" s="71">
        <f>('12-100 Data'!B518*'12-100 Data'!$I$9)*($D$3/'12-100 Data'!$C$2)*(('12-100 Data'!$I$8/12.25)^3)*FWT!$K$169</f>
        <v>1539</v>
      </c>
      <c r="C519" s="11">
        <f>'12-100 Data'!C518*(($D$3/'12-100 Data'!$C$2)^2)*(('12-100 Data'!$I$8/12.25)^2)*(FWT!$J$14/0.075)-(((((FWT!$B$12/FWT!$K$169)/((FWT!$C$14*FWT!$E$14)/144))/550)^2)*0.15)</f>
        <v>0.24697267963172906</v>
      </c>
      <c r="D519" s="17">
        <f>E519*FWT!$K$169</f>
        <v>0.17845066136769469</v>
      </c>
      <c r="E519" s="17">
        <f>('12-100 Data'!D518*'12-100 Data'!$I$9)*(($D$3/'12-100 Data'!$C$2)^3)*(('12-100 Data'!$I$8/12.25)^5)*(FWT!$J$14/0.075)</f>
        <v>0.17845066136769469</v>
      </c>
      <c r="F519" s="13">
        <f t="shared" ref="F519:F556" si="9">0.0001572*C519*B519/D519*100</f>
        <v>33.482811161082445</v>
      </c>
    </row>
    <row r="520" spans="1:6" x14ac:dyDescent="0.2">
      <c r="A520" s="20">
        <v>515</v>
      </c>
      <c r="B520" s="71">
        <f>('12-100 Data'!B519*'12-100 Data'!$I$9)*($D$3/'12-100 Data'!$C$2)*(('12-100 Data'!$I$8/12.25)^3)*FWT!$K$169</f>
        <v>1542</v>
      </c>
      <c r="C520" s="11">
        <f>'12-100 Data'!C519*(($D$3/'12-100 Data'!$C$2)^2)*(('12-100 Data'!$I$8/12.25)^2)*(FWT!$J$14/0.075)-(((((FWT!$B$12/FWT!$K$169)/((FWT!$C$14*FWT!$E$14)/144))/550)^2)*0.15)</f>
        <v>0.2398673323089518</v>
      </c>
      <c r="D520" s="17">
        <f>E520*FWT!$K$169</f>
        <v>0.17740262650288241</v>
      </c>
      <c r="E520" s="17">
        <f>('12-100 Data'!D519*'12-100 Data'!$I$9)*(($D$3/'12-100 Data'!$C$2)^3)*(('12-100 Data'!$I$8/12.25)^5)*(FWT!$J$14/0.075)</f>
        <v>0.17740262650288241</v>
      </c>
      <c r="F520" s="13">
        <f t="shared" si="9"/>
        <v>32.775398075824278</v>
      </c>
    </row>
    <row r="521" spans="1:6" x14ac:dyDescent="0.2">
      <c r="A521" s="20">
        <v>516</v>
      </c>
      <c r="B521" s="71">
        <f>('12-100 Data'!B520*'12-100 Data'!$I$9)*($D$3/'12-100 Data'!$C$2)*(('12-100 Data'!$I$8/12.25)^3)*FWT!$K$169</f>
        <v>1545</v>
      </c>
      <c r="C521" s="11">
        <f>'12-100 Data'!C520*(($D$3/'12-100 Data'!$C$2)^2)*(('12-100 Data'!$I$8/12.25)^2)*(FWT!$J$14/0.075)-(((((FWT!$B$12/FWT!$K$169)/((FWT!$C$14*FWT!$E$14)/144))/550)^2)*0.15)</f>
        <v>0.23277389563965709</v>
      </c>
      <c r="D521" s="17">
        <f>E521*FWT!$K$169</f>
        <v>0.17635296720605392</v>
      </c>
      <c r="E521" s="17">
        <f>('12-100 Data'!D520*'12-100 Data'!$I$9)*(($D$3/'12-100 Data'!$C$2)^3)*(('12-100 Data'!$I$8/12.25)^5)*(FWT!$J$14/0.075)</f>
        <v>0.17635296720605392</v>
      </c>
      <c r="F521" s="13">
        <f t="shared" si="9"/>
        <v>32.057712453190476</v>
      </c>
    </row>
    <row r="522" spans="1:6" x14ac:dyDescent="0.2">
      <c r="A522" s="20">
        <v>517</v>
      </c>
      <c r="B522" s="71">
        <f>('12-100 Data'!B521*'12-100 Data'!$I$9)*($D$3/'12-100 Data'!$C$2)*(('12-100 Data'!$I$8/12.25)^3)*FWT!$K$169</f>
        <v>1548</v>
      </c>
      <c r="C522" s="11">
        <f>'12-100 Data'!C521*(($D$3/'12-100 Data'!$C$2)^2)*(('12-100 Data'!$I$8/12.25)^2)*(FWT!$J$14/0.075)-(((((FWT!$B$12/FWT!$K$169)/((FWT!$C$14*FWT!$E$14)/144))/550)^2)*0.15)</f>
        <v>0.22569300572663664</v>
      </c>
      <c r="D522" s="17">
        <f>E522*FWT!$K$169</f>
        <v>0.17530181650130314</v>
      </c>
      <c r="E522" s="17">
        <f>('12-100 Data'!D521*'12-100 Data'!$I$9)*(($D$3/'12-100 Data'!$C$2)^3)*(('12-100 Data'!$I$8/12.25)^5)*(FWT!$J$14/0.075)</f>
        <v>0.17530181650130314</v>
      </c>
      <c r="F522" s="13">
        <f t="shared" si="9"/>
        <v>31.329623953978576</v>
      </c>
    </row>
    <row r="523" spans="1:6" x14ac:dyDescent="0.2">
      <c r="A523" s="20">
        <v>518</v>
      </c>
      <c r="B523" s="71">
        <f>('12-100 Data'!B522*'12-100 Data'!$I$9)*($D$3/'12-100 Data'!$C$2)*(('12-100 Data'!$I$8/12.25)^3)*FWT!$K$169</f>
        <v>1551</v>
      </c>
      <c r="C523" s="11">
        <f>'12-100 Data'!C522*(($D$3/'12-100 Data'!$C$2)^2)*(('12-100 Data'!$I$8/12.25)^2)*(FWT!$J$14/0.075)-(((((FWT!$B$12/FWT!$K$169)/((FWT!$C$14*FWT!$E$14)/144))/550)^2)*0.15)</f>
        <v>0.21862530189135659</v>
      </c>
      <c r="D523" s="17">
        <f>E523*FWT!$K$169</f>
        <v>0.1742493089937952</v>
      </c>
      <c r="E523" s="17">
        <f>('12-100 Data'!D522*'12-100 Data'!$I$9)*(($D$3/'12-100 Data'!$C$2)^3)*(('12-100 Data'!$I$8/12.25)^5)*(FWT!$J$14/0.075)</f>
        <v>0.1742493089937952</v>
      </c>
      <c r="F523" s="13">
        <f t="shared" si="9"/>
        <v>30.591001631004104</v>
      </c>
    </row>
    <row r="524" spans="1:6" x14ac:dyDescent="0.2">
      <c r="A524" s="20">
        <v>519</v>
      </c>
      <c r="B524" s="71">
        <f>('12-100 Data'!B523*'12-100 Data'!$I$9)*($D$3/'12-100 Data'!$C$2)*(('12-100 Data'!$I$8/12.25)^3)*FWT!$K$169</f>
        <v>1554</v>
      </c>
      <c r="C524" s="11">
        <f>'12-100 Data'!C523*(($D$3/'12-100 Data'!$C$2)^2)*(('12-100 Data'!$I$8/12.25)^2)*(FWT!$J$14/0.075)-(((((FWT!$B$12/FWT!$K$169)/((FWT!$C$14*FWT!$E$14)/144))/550)^2)*0.15)</f>
        <v>0.2115714266466</v>
      </c>
      <c r="D524" s="17">
        <f>E524*FWT!$K$169</f>
        <v>0.17319558087647047</v>
      </c>
      <c r="E524" s="17">
        <f>('12-100 Data'!D523*'12-100 Data'!$I$9)*(($D$3/'12-100 Data'!$C$2)^3)*(('12-100 Data'!$I$8/12.25)^5)*(FWT!$J$14/0.075)</f>
        <v>0.17319558087647047</v>
      </c>
      <c r="F524" s="13">
        <f t="shared" si="9"/>
        <v>29.841714013851927</v>
      </c>
    </row>
    <row r="525" spans="1:6" x14ac:dyDescent="0.2">
      <c r="A525" s="20">
        <v>520</v>
      </c>
      <c r="B525" s="71">
        <f>('12-100 Data'!B524*'12-100 Data'!$I$9)*($D$3/'12-100 Data'!$C$2)*(('12-100 Data'!$I$8/12.25)^3)*FWT!$K$169</f>
        <v>1557</v>
      </c>
      <c r="C525" s="11">
        <f>'12-100 Data'!C524*(($D$3/'12-100 Data'!$C$2)^2)*(('12-100 Data'!$I$8/12.25)^2)*(FWT!$J$14/0.075)-(((((FWT!$B$12/FWT!$K$169)/((FWT!$C$14*FWT!$E$14)/144))/550)^2)*0.15)</f>
        <v>0.20453202566880643</v>
      </c>
      <c r="D525" s="17">
        <f>E525*FWT!$K$169</f>
        <v>0.1721407699367665</v>
      </c>
      <c r="E525" s="17">
        <f>('12-100 Data'!D524*'12-100 Data'!$I$9)*(($D$3/'12-100 Data'!$C$2)^3)*(('12-100 Data'!$I$8/12.25)^5)*(FWT!$J$14/0.075)</f>
        <v>0.1721407699367665</v>
      </c>
      <c r="F525" s="13">
        <f t="shared" si="9"/>
        <v>29.08162920027409</v>
      </c>
    </row>
    <row r="526" spans="1:6" x14ac:dyDescent="0.2">
      <c r="A526" s="20">
        <v>521</v>
      </c>
      <c r="B526" s="71">
        <f>('12-100 Data'!B525*'12-100 Data'!$I$9)*($D$3/'12-100 Data'!$C$2)*(('12-100 Data'!$I$8/12.25)^3)*FWT!$K$169</f>
        <v>1560</v>
      </c>
      <c r="C526" s="11">
        <f>'12-100 Data'!C525*(($D$3/'12-100 Data'!$C$2)^2)*(('12-100 Data'!$I$8/12.25)^2)*(FWT!$J$14/0.075)-(((((FWT!$B$12/FWT!$K$169)/((FWT!$C$14*FWT!$E$14)/144))/550)^2)*0.15)</f>
        <v>0.1975077477701799</v>
      </c>
      <c r="D526" s="17">
        <f>E526*FWT!$K$169</f>
        <v>0.17108501556332045</v>
      </c>
      <c r="E526" s="17">
        <f>('12-100 Data'!D525*'12-100 Data'!$I$9)*(($D$3/'12-100 Data'!$C$2)^3)*(('12-100 Data'!$I$8/12.25)^5)*(FWT!$J$14/0.075)</f>
        <v>0.17108501556332045</v>
      </c>
      <c r="F526" s="13">
        <f t="shared" si="9"/>
        <v>28.310614954616149</v>
      </c>
    </row>
    <row r="527" spans="1:6" x14ac:dyDescent="0.2">
      <c r="A527" s="20">
        <v>522</v>
      </c>
      <c r="B527" s="71">
        <f>('12-100 Data'!B526*'12-100 Data'!$I$9)*($D$3/'12-100 Data'!$C$2)*(('12-100 Data'!$I$8/12.25)^3)*FWT!$K$169</f>
        <v>1563</v>
      </c>
      <c r="C527" s="11">
        <f>'12-100 Data'!C526*(($D$3/'12-100 Data'!$C$2)^2)*(('12-100 Data'!$I$8/12.25)^2)*(FWT!$J$14/0.075)-(((((FWT!$B$12/FWT!$K$169)/((FWT!$C$14*FWT!$E$14)/144))/550)^2)*0.15)</f>
        <v>0.19049924487042905</v>
      </c>
      <c r="D527" s="17">
        <f>E527*FWT!$K$169</f>
        <v>0.17002845875269038</v>
      </c>
      <c r="E527" s="17">
        <f>('12-100 Data'!D526*'12-100 Data'!$I$9)*(($D$3/'12-100 Data'!$C$2)^3)*(('12-100 Data'!$I$8/12.25)^5)*(FWT!$J$14/0.075)</f>
        <v>0.17002845875269038</v>
      </c>
      <c r="F527" s="13">
        <f t="shared" si="9"/>
        <v>27.528538813626884</v>
      </c>
    </row>
    <row r="528" spans="1:6" x14ac:dyDescent="0.2">
      <c r="A528" s="20">
        <v>523</v>
      </c>
      <c r="B528" s="71">
        <f>('12-100 Data'!B527*'12-100 Data'!$I$9)*($D$3/'12-100 Data'!$C$2)*(('12-100 Data'!$I$8/12.25)^3)*FWT!$K$169</f>
        <v>1566</v>
      </c>
      <c r="C528" s="11">
        <f>'12-100 Data'!C527*(($D$3/'12-100 Data'!$C$2)^2)*(('12-100 Data'!$I$8/12.25)^2)*(FWT!$J$14/0.075)-(((((FWT!$B$12/FWT!$K$169)/((FWT!$C$14*FWT!$E$14)/144))/550)^2)*0.15)</f>
        <v>0.18350717196833496</v>
      </c>
      <c r="D528" s="17">
        <f>E528*FWT!$K$169</f>
        <v>0.1689712421160566</v>
      </c>
      <c r="E528" s="17">
        <f>('12-100 Data'!D527*'12-100 Data'!$I$9)*(($D$3/'12-100 Data'!$C$2)^3)*(('12-100 Data'!$I$8/12.25)^5)*(FWT!$J$14/0.075)</f>
        <v>0.1689712421160566</v>
      </c>
      <c r="F528" s="13">
        <f t="shared" si="9"/>
        <v>26.735268200082952</v>
      </c>
    </row>
    <row r="529" spans="1:6" x14ac:dyDescent="0.2">
      <c r="A529" s="20">
        <v>524</v>
      </c>
      <c r="B529" s="71">
        <f>('12-100 Data'!B528*'12-100 Data'!$I$9)*($D$3/'12-100 Data'!$C$2)*(('12-100 Data'!$I$8/12.25)^3)*FWT!$K$169</f>
        <v>1569</v>
      </c>
      <c r="C529" s="11">
        <f>'12-100 Data'!C528*(($D$3/'12-100 Data'!$C$2)^2)*(('12-100 Data'!$I$8/12.25)^2)*(FWT!$J$14/0.075)-(((((FWT!$B$12/FWT!$K$169)/((FWT!$C$14*FWT!$E$14)/144))/550)^2)*0.15)</f>
        <v>0.17653218711297361</v>
      </c>
      <c r="D529" s="17">
        <f>E529*FWT!$K$169</f>
        <v>0.16791350988594472</v>
      </c>
      <c r="E529" s="17">
        <f>('12-100 Data'!D528*'12-100 Data'!$I$9)*(($D$3/'12-100 Data'!$C$2)^3)*(('12-100 Data'!$I$8/12.25)^5)*(FWT!$J$14/0.075)</f>
        <v>0.16791350988594472</v>
      </c>
      <c r="F529" s="13">
        <f t="shared" si="9"/>
        <v>25.930670544610422</v>
      </c>
    </row>
    <row r="530" spans="1:6" x14ac:dyDescent="0.2">
      <c r="A530" s="20">
        <v>525</v>
      </c>
      <c r="B530" s="71">
        <f>('12-100 Data'!B529*'12-100 Data'!$I$9)*($D$3/'12-100 Data'!$C$2)*(('12-100 Data'!$I$8/12.25)^3)*FWT!$K$169</f>
        <v>1572</v>
      </c>
      <c r="C530" s="11">
        <f>'12-100 Data'!C529*(($D$3/'12-100 Data'!$C$2)^2)*(('12-100 Data'!$I$8/12.25)^2)*(FWT!$J$14/0.075)-(((((FWT!$B$12/FWT!$K$169)/((FWT!$C$14*FWT!$E$14)/144))/550)^2)*0.15)</f>
        <v>0.16957495137466908</v>
      </c>
      <c r="D530" s="17">
        <f>E530*FWT!$K$169</f>
        <v>0.16685540792292444</v>
      </c>
      <c r="E530" s="17">
        <f>('12-100 Data'!D529*'12-100 Data'!$I$9)*(($D$3/'12-100 Data'!$C$2)^3)*(('12-100 Data'!$I$8/12.25)^5)*(FWT!$J$14/0.075)</f>
        <v>0.16685540792292444</v>
      </c>
      <c r="F530" s="13">
        <f t="shared" si="9"/>
        <v>25.114613416152054</v>
      </c>
    </row>
    <row r="531" spans="1:6" x14ac:dyDescent="0.2">
      <c r="A531" s="20">
        <v>526</v>
      </c>
      <c r="B531" s="71">
        <f>('12-100 Data'!B530*'12-100 Data'!$I$9)*($D$3/'12-100 Data'!$C$2)*(('12-100 Data'!$I$8/12.25)^3)*FWT!$K$169</f>
        <v>1575</v>
      </c>
      <c r="C531" s="11">
        <f>'12-100 Data'!C530*(($D$3/'12-100 Data'!$C$2)^2)*(('12-100 Data'!$I$8/12.25)^2)*(FWT!$J$14/0.075)-(((((FWT!$B$12/FWT!$K$169)/((FWT!$C$14*FWT!$E$14)/144))/550)^2)*0.15)</f>
        <v>0.16263612881568573</v>
      </c>
      <c r="D531" s="17">
        <f>E531*FWT!$K$169</f>
        <v>0.16579708372233271</v>
      </c>
      <c r="E531" s="17">
        <f>('12-100 Data'!D530*'12-100 Data'!$I$9)*(($D$3/'12-100 Data'!$C$2)^3)*(('12-100 Data'!$I$8/12.25)^5)*(FWT!$J$14/0.075)</f>
        <v>0.16579708372233271</v>
      </c>
      <c r="F531" s="13">
        <f t="shared" si="9"/>
        <v>24.286964661521182</v>
      </c>
    </row>
    <row r="532" spans="1:6" x14ac:dyDescent="0.2">
      <c r="A532" s="20">
        <v>527</v>
      </c>
      <c r="B532" s="71">
        <f>('12-100 Data'!B531*'12-100 Data'!$I$9)*($D$3/'12-100 Data'!$C$2)*(('12-100 Data'!$I$8/12.25)^3)*FWT!$K$169</f>
        <v>1578</v>
      </c>
      <c r="C532" s="11">
        <f>'12-100 Data'!C531*(($D$3/'12-100 Data'!$C$2)^2)*(('12-100 Data'!$I$8/12.25)^2)*(FWT!$J$14/0.075)-(((((FWT!$B$12/FWT!$K$169)/((FWT!$C$14*FWT!$E$14)/144))/550)^2)*0.15)</f>
        <v>0.1557163864606077</v>
      </c>
      <c r="D532" s="17">
        <f>E532*FWT!$K$169</f>
        <v>0.16473868642097578</v>
      </c>
      <c r="E532" s="17">
        <f>('12-100 Data'!D531*'12-100 Data'!$I$9)*(($D$3/'12-100 Data'!$C$2)^3)*(('12-100 Data'!$I$8/12.25)^5)*(FWT!$J$14/0.075)</f>
        <v>0.16473868642097578</v>
      </c>
      <c r="F532" s="13">
        <f t="shared" si="9"/>
        <v>23.447592554506596</v>
      </c>
    </row>
    <row r="533" spans="1:6" x14ac:dyDescent="0.2">
      <c r="A533" s="20">
        <v>528</v>
      </c>
      <c r="B533" s="71">
        <f>('12-100 Data'!B532*'12-100 Data'!$I$9)*($D$3/'12-100 Data'!$C$2)*(('12-100 Data'!$I$8/12.25)^3)*FWT!$K$169</f>
        <v>1581</v>
      </c>
      <c r="C533" s="11">
        <f>'12-100 Data'!C532*(($D$3/'12-100 Data'!$C$2)^2)*(('12-100 Data'!$I$8/12.25)^2)*(FWT!$J$14/0.075)-(((((FWT!$B$12/FWT!$K$169)/((FWT!$C$14*FWT!$E$14)/144))/550)^2)*0.15)</f>
        <v>0.14881639426653187</v>
      </c>
      <c r="D533" s="17">
        <f>E533*FWT!$K$169</f>
        <v>0.16368036680384426</v>
      </c>
      <c r="E533" s="17">
        <f>('12-100 Data'!D532*'12-100 Data'!$I$9)*(($D$3/'12-100 Data'!$C$2)^3)*(('12-100 Data'!$I$8/12.25)^5)*(FWT!$J$14/0.075)</f>
        <v>0.16368036680384426</v>
      </c>
      <c r="F533" s="13">
        <f t="shared" si="9"/>
        <v>22.596365955024336</v>
      </c>
    </row>
    <row r="534" spans="1:6" x14ac:dyDescent="0.2">
      <c r="A534" s="20">
        <v>529</v>
      </c>
      <c r="B534" s="71">
        <f>('12-100 Data'!B533*'12-100 Data'!$I$9)*($D$3/'12-100 Data'!$C$2)*(('12-100 Data'!$I$8/12.25)^3)*FWT!$K$169</f>
        <v>1584</v>
      </c>
      <c r="C534" s="11">
        <f>'12-100 Data'!C533*(($D$3/'12-100 Data'!$C$2)^2)*(('12-100 Data'!$I$8/12.25)^2)*(FWT!$J$14/0.075)-(((((FWT!$B$12/FWT!$K$169)/((FWT!$C$14*FWT!$E$14)/144))/550)^2)*0.15)</f>
        <v>0.14193682509286287</v>
      </c>
      <c r="D534" s="17">
        <f>E534*FWT!$K$169</f>
        <v>0.16262227731082216</v>
      </c>
      <c r="E534" s="17">
        <f>('12-100 Data'!D533*'12-100 Data'!$I$9)*(($D$3/'12-100 Data'!$C$2)^3)*(('12-100 Data'!$I$8/12.25)^5)*(FWT!$J$14/0.075)</f>
        <v>0.16262227731082216</v>
      </c>
      <c r="F534" s="13">
        <f t="shared" si="9"/>
        <v>21.733154478787579</v>
      </c>
    </row>
    <row r="535" spans="1:6" x14ac:dyDescent="0.2">
      <c r="A535" s="20">
        <v>530</v>
      </c>
      <c r="B535" s="71">
        <f>('12-100 Data'!B534*'12-100 Data'!$I$9)*($D$3/'12-100 Data'!$C$2)*(('12-100 Data'!$I$8/12.25)^3)*FWT!$K$169</f>
        <v>1587</v>
      </c>
      <c r="C535" s="11">
        <f>'12-100 Data'!C534*(($D$3/'12-100 Data'!$C$2)^2)*(('12-100 Data'!$I$8/12.25)^2)*(FWT!$J$14/0.075)-(((((FWT!$B$12/FWT!$K$169)/((FWT!$C$14*FWT!$E$14)/144))/550)^2)*0.15)</f>
        <v>0.13507835467085613</v>
      </c>
      <c r="D535" s="17">
        <f>E535*FWT!$K$169</f>
        <v>0.16156457204339847</v>
      </c>
      <c r="E535" s="17">
        <f>('12-100 Data'!D534*'12-100 Data'!$I$9)*(($D$3/'12-100 Data'!$C$2)^3)*(('12-100 Data'!$I$8/12.25)^5)*(FWT!$J$14/0.075)</f>
        <v>0.16156457204339847</v>
      </c>
      <c r="F535" s="13">
        <f t="shared" si="9"/>
        <v>20.857828678032455</v>
      </c>
    </row>
    <row r="536" spans="1:6" x14ac:dyDescent="0.2">
      <c r="A536" s="20">
        <v>531</v>
      </c>
      <c r="B536" s="71">
        <f>('12-100 Data'!B535*'12-100 Data'!$I$9)*($D$3/'12-100 Data'!$C$2)*(('12-100 Data'!$I$8/12.25)^3)*FWT!$K$169</f>
        <v>1590</v>
      </c>
      <c r="C536" s="11">
        <f>'12-100 Data'!C535*(($D$3/'12-100 Data'!$C$2)^2)*(('12-100 Data'!$I$8/12.25)^2)*(FWT!$J$14/0.075)-(((((FWT!$B$12/FWT!$K$169)/((FWT!$C$14*FWT!$E$14)/144))/550)^2)*0.15)</f>
        <v>0.1282416615729822</v>
      </c>
      <c r="D536" s="17">
        <f>E536*FWT!$K$169</f>
        <v>0.16050740677137348</v>
      </c>
      <c r="E536" s="17">
        <f>('12-100 Data'!D535*'12-100 Data'!$I$9)*(($D$3/'12-100 Data'!$C$2)^3)*(('12-100 Data'!$I$8/12.25)^5)*(FWT!$J$14/0.075)</f>
        <v>0.16050740677137348</v>
      </c>
      <c r="F536" s="13">
        <f t="shared" si="9"/>
        <v>19.970260233847689</v>
      </c>
    </row>
    <row r="537" spans="1:6" x14ac:dyDescent="0.2">
      <c r="A537" s="20">
        <v>532</v>
      </c>
      <c r="B537" s="71">
        <f>('12-100 Data'!B536*'12-100 Data'!$I$9)*($D$3/'12-100 Data'!$C$2)*(('12-100 Data'!$I$8/12.25)^3)*FWT!$K$169</f>
        <v>1593</v>
      </c>
      <c r="C537" s="11">
        <f>'12-100 Data'!C536*(($D$3/'12-100 Data'!$C$2)^2)*(('12-100 Data'!$I$8/12.25)^2)*(FWT!$J$14/0.075)-(((((FWT!$B$12/FWT!$K$169)/((FWT!$C$14*FWT!$E$14)/144))/550)^2)*0.15)</f>
        <v>0.12142742718186939</v>
      </c>
      <c r="D537" s="17">
        <f>E537*FWT!$K$169</f>
        <v>0.15945093893957596</v>
      </c>
      <c r="E537" s="17">
        <f>('12-100 Data'!D536*'12-100 Data'!$I$9)*(($D$3/'12-100 Data'!$C$2)^3)*(('12-100 Data'!$I$8/12.25)^5)*(FWT!$J$14/0.075)</f>
        <v>0.15945093893957596</v>
      </c>
      <c r="F537" s="13">
        <f t="shared" si="9"/>
        <v>19.070322160621405</v>
      </c>
    </row>
    <row r="538" spans="1:6" x14ac:dyDescent="0.2">
      <c r="A538" s="20">
        <v>533</v>
      </c>
      <c r="B538" s="71">
        <f>('12-100 Data'!B537*'12-100 Data'!$I$9)*($D$3/'12-100 Data'!$C$2)*(('12-100 Data'!$I$8/12.25)^3)*FWT!$K$169</f>
        <v>1596</v>
      </c>
      <c r="C538" s="11">
        <f>'12-100 Data'!C537*(($D$3/'12-100 Data'!$C$2)^2)*(('12-100 Data'!$I$8/12.25)^2)*(FWT!$J$14/0.075)-(((((FWT!$B$12/FWT!$K$169)/((FWT!$C$14*FWT!$E$14)/144))/550)^2)*0.15)</f>
        <v>0.11463633565911653</v>
      </c>
      <c r="D538" s="17">
        <f>E538*FWT!$K$169</f>
        <v>0.15839532767456382</v>
      </c>
      <c r="E538" s="17">
        <f>('12-100 Data'!D537*'12-100 Data'!$I$9)*(($D$3/'12-100 Data'!$C$2)^3)*(('12-100 Data'!$I$8/12.25)^5)*(FWT!$J$14/0.075)</f>
        <v>0.15839532767456382</v>
      </c>
      <c r="F538" s="13">
        <f t="shared" si="9"/>
        <v>18.157889023223511</v>
      </c>
    </row>
    <row r="539" spans="1:6" x14ac:dyDescent="0.2">
      <c r="A539" s="20">
        <v>534</v>
      </c>
      <c r="B539" s="71">
        <f>('12-100 Data'!B538*'12-100 Data'!$I$9)*($D$3/'12-100 Data'!$C$2)*(('12-100 Data'!$I$8/12.25)^3)*FWT!$K$169</f>
        <v>1599</v>
      </c>
      <c r="C539" s="11">
        <f>'12-100 Data'!C538*(($D$3/'12-100 Data'!$C$2)^2)*(('12-100 Data'!$I$8/12.25)^2)*(FWT!$J$14/0.075)-(((((FWT!$B$12/FWT!$K$169)/((FWT!$C$14*FWT!$E$14)/144))/550)^2)*0.15)</f>
        <v>0.1078690739136708</v>
      </c>
      <c r="D539" s="17">
        <f>E539*FWT!$K$169</f>
        <v>0.1573407337913422</v>
      </c>
      <c r="E539" s="17">
        <f>('12-100 Data'!D538*'12-100 Data'!$I$9)*(($D$3/'12-100 Data'!$C$2)^3)*(('12-100 Data'!$I$8/12.25)^5)*(FWT!$J$14/0.075)</f>
        <v>0.1573407337913422</v>
      </c>
      <c r="F539" s="13">
        <f t="shared" si="9"/>
        <v>17.232837167459071</v>
      </c>
    </row>
    <row r="540" spans="1:6" x14ac:dyDescent="0.2">
      <c r="A540" s="20">
        <v>535</v>
      </c>
      <c r="B540" s="71">
        <f>('12-100 Data'!B539*'12-100 Data'!$I$9)*($D$3/'12-100 Data'!$C$2)*(('12-100 Data'!$I$8/12.25)^3)*FWT!$K$169</f>
        <v>1602</v>
      </c>
      <c r="C540" s="11">
        <f>'12-100 Data'!C539*(($D$3/'12-100 Data'!$C$2)^2)*(('12-100 Data'!$I$8/12.25)^2)*(FWT!$J$14/0.075)-(((((FWT!$B$12/FWT!$K$169)/((FWT!$C$14*FWT!$E$14)/144))/550)^2)*0.15)</f>
        <v>0.1011263315700409</v>
      </c>
      <c r="D540" s="17">
        <f>E540*FWT!$K$169</f>
        <v>0.15628731980006363</v>
      </c>
      <c r="E540" s="17">
        <f>('12-100 Data'!D539*'12-100 Data'!$I$9)*(($D$3/'12-100 Data'!$C$2)^3)*(('12-100 Data'!$I$8/12.25)^5)*(FWT!$J$14/0.075)</f>
        <v>0.15628731980006363</v>
      </c>
      <c r="F540" s="13">
        <f t="shared" si="9"/>
        <v>16.295044964442436</v>
      </c>
    </row>
    <row r="541" spans="1:6" x14ac:dyDescent="0.2">
      <c r="A541" s="20">
        <v>536</v>
      </c>
      <c r="B541" s="71">
        <f>('12-100 Data'!B540*'12-100 Data'!$I$9)*($D$3/'12-100 Data'!$C$2)*(('12-100 Data'!$I$8/12.25)^3)*FWT!$K$169</f>
        <v>1605</v>
      </c>
      <c r="C541" s="11">
        <f>'12-100 Data'!C540*(($D$3/'12-100 Data'!$C$2)^2)*(('12-100 Data'!$I$8/12.25)^2)*(FWT!$J$14/0.075)-(((((FWT!$B$12/FWT!$K$169)/((FWT!$C$14*FWT!$E$14)/144))/550)^2)*0.15)</f>
        <v>9.4408800936202519E-2</v>
      </c>
      <c r="D541" s="17">
        <f>E541*FWT!$K$169</f>
        <v>0.15523524991274937</v>
      </c>
      <c r="E541" s="17">
        <f>('12-100 Data'!D540*'12-100 Data'!$I$9)*(($D$3/'12-100 Data'!$C$2)^3)*(('12-100 Data'!$I$8/12.25)^5)*(FWT!$J$14/0.075)</f>
        <v>0.15523524991274937</v>
      </c>
      <c r="F541" s="13">
        <f t="shared" si="9"/>
        <v>15.344393069484925</v>
      </c>
    </row>
    <row r="542" spans="1:6" x14ac:dyDescent="0.2">
      <c r="A542" s="20">
        <v>537</v>
      </c>
      <c r="B542" s="71">
        <f>('12-100 Data'!B541*'12-100 Data'!$I$9)*($D$3/'12-100 Data'!$C$2)*(('12-100 Data'!$I$8/12.25)^3)*FWT!$K$169</f>
        <v>1608</v>
      </c>
      <c r="C542" s="11">
        <f>'12-100 Data'!C541*(($D$3/'12-100 Data'!$C$2)^2)*(('12-100 Data'!$I$8/12.25)^2)*(FWT!$J$14/0.075)-(((((FWT!$B$12/FWT!$K$169)/((FWT!$C$14*FWT!$E$14)/144))/550)^2)*0.15)</f>
        <v>8.7717176971231464E-2</v>
      </c>
      <c r="D542" s="17">
        <f>E542*FWT!$K$169</f>
        <v>0.15418469004998747</v>
      </c>
      <c r="E542" s="17">
        <f>('12-100 Data'!D541*'12-100 Data'!$I$9)*(($D$3/'12-100 Data'!$C$2)^3)*(('12-100 Data'!$I$8/12.25)^5)*(FWT!$J$14/0.075)</f>
        <v>0.15418469004998747</v>
      </c>
      <c r="F542" s="13">
        <f t="shared" si="9"/>
        <v>14.380764696141087</v>
      </c>
    </row>
    <row r="543" spans="1:6" x14ac:dyDescent="0.2">
      <c r="A543" s="20">
        <v>538</v>
      </c>
      <c r="B543" s="71">
        <f>('12-100 Data'!B542*'12-100 Data'!$I$9)*($D$3/'12-100 Data'!$C$2)*(('12-100 Data'!$I$8/12.25)^3)*FWT!$K$169</f>
        <v>1611</v>
      </c>
      <c r="C543" s="11">
        <f>'12-100 Data'!C542*(($D$3/'12-100 Data'!$C$2)^2)*(('12-100 Data'!$I$8/12.25)^2)*(FWT!$J$14/0.075)-(((((FWT!$B$12/FWT!$K$169)/((FWT!$C$14*FWT!$E$14)/144))/550)^2)*0.15)</f>
        <v>8.105215725261411E-2</v>
      </c>
      <c r="D543" s="17">
        <f>E543*FWT!$K$169</f>
        <v>0.15313580784764441</v>
      </c>
      <c r="E543" s="17">
        <f>('12-100 Data'!D542*'12-100 Data'!$I$9)*(($D$3/'12-100 Data'!$C$2)^3)*(('12-100 Data'!$I$8/12.25)^5)*(FWT!$J$14/0.075)</f>
        <v>0.15313580784764441</v>
      </c>
      <c r="F543" s="13">
        <f t="shared" si="9"/>
        <v>13.404045906049966</v>
      </c>
    </row>
    <row r="544" spans="1:6" x14ac:dyDescent="0.2">
      <c r="A544" s="20">
        <v>539</v>
      </c>
      <c r="B544" s="71">
        <f>('12-100 Data'!B543*'12-100 Data'!$I$9)*($D$3/'12-100 Data'!$C$2)*(('12-100 Data'!$I$8/12.25)^3)*FWT!$K$169</f>
        <v>1614</v>
      </c>
      <c r="C544" s="11">
        <f>'12-100 Data'!C543*(($D$3/'12-100 Data'!$C$2)^2)*(('12-100 Data'!$I$8/12.25)^2)*(FWT!$J$14/0.075)-(((((FWT!$B$12/FWT!$K$169)/((FWT!$C$14*FWT!$E$14)/144))/550)^2)*0.15)</f>
        <v>7.4414441943302406E-2</v>
      </c>
      <c r="D544" s="17">
        <f>E544*FWT!$K$169</f>
        <v>0.15208877266357806</v>
      </c>
      <c r="E544" s="17">
        <f>('12-100 Data'!D543*'12-100 Data'!$I$9)*(($D$3/'12-100 Data'!$C$2)^3)*(('12-100 Data'!$I$8/12.25)^5)*(FWT!$J$14/0.075)</f>
        <v>0.15208877266357806</v>
      </c>
      <c r="F544" s="13">
        <f t="shared" si="9"/>
        <v>12.414125915245622</v>
      </c>
    </row>
    <row r="545" spans="1:6" x14ac:dyDescent="0.2">
      <c r="A545" s="20">
        <v>540</v>
      </c>
      <c r="B545" s="71">
        <f>('12-100 Data'!B544*'12-100 Data'!$I$9)*($D$3/'12-100 Data'!$C$2)*(('12-100 Data'!$I$8/12.25)^3)*FWT!$K$169</f>
        <v>1617</v>
      </c>
      <c r="C545" s="11">
        <f>'12-100 Data'!C544*(($D$3/'12-100 Data'!$C$2)^2)*(('12-100 Data'!$I$8/12.25)^2)*(FWT!$J$14/0.075)-(((((FWT!$B$12/FWT!$K$169)/((FWT!$C$14*FWT!$E$14)/144))/550)^2)*0.15)</f>
        <v>6.7804733758548189E-2</v>
      </c>
      <c r="D545" s="17">
        <f>E545*FWT!$K$169</f>
        <v>0.15104375558433672</v>
      </c>
      <c r="E545" s="17">
        <f>('12-100 Data'!D544*'12-100 Data'!$I$9)*(($D$3/'12-100 Data'!$C$2)^3)*(('12-100 Data'!$I$8/12.25)^5)*(FWT!$J$14/0.075)</f>
        <v>0.15104375558433672</v>
      </c>
      <c r="F545" s="13">
        <f t="shared" si="9"/>
        <v>11.41089741761804</v>
      </c>
    </row>
    <row r="546" spans="1:6" x14ac:dyDescent="0.2">
      <c r="A546" s="20">
        <v>541</v>
      </c>
      <c r="B546" s="71">
        <f>('12-100 Data'!B545*'12-100 Data'!$I$9)*($D$3/'12-100 Data'!$C$2)*(('12-100 Data'!$I$8/12.25)^3)*FWT!$K$169</f>
        <v>1620</v>
      </c>
      <c r="C546" s="11">
        <f>'12-100 Data'!C545*(($D$3/'12-100 Data'!$C$2)^2)*(('12-100 Data'!$I$8/12.25)^2)*(FWT!$J$14/0.075)-(((((FWT!$B$12/FWT!$K$169)/((FWT!$C$14*FWT!$E$14)/144))/550)^2)*0.15)</f>
        <v>6.1223737932399561E-2</v>
      </c>
      <c r="D546" s="17">
        <f>E546*FWT!$K$169</f>
        <v>0.15000092943188201</v>
      </c>
      <c r="E546" s="17">
        <f>('12-100 Data'!D545*'12-100 Data'!$I$9)*(($D$3/'12-100 Data'!$C$2)^3)*(('12-100 Data'!$I$8/12.25)^5)*(FWT!$J$14/0.075)</f>
        <v>0.15000092943188201</v>
      </c>
      <c r="F546" s="13">
        <f t="shared" si="9"/>
        <v>10.394256926185887</v>
      </c>
    </row>
    <row r="547" spans="1:6" x14ac:dyDescent="0.2">
      <c r="A547" s="20">
        <v>542</v>
      </c>
      <c r="B547" s="71">
        <f>('12-100 Data'!B546*'12-100 Data'!$I$9)*($D$3/'12-100 Data'!$C$2)*(('12-100 Data'!$I$8/12.25)^3)*FWT!$K$169</f>
        <v>1623</v>
      </c>
      <c r="C547" s="11">
        <f>'12-100 Data'!C546*(($D$3/'12-100 Data'!$C$2)^2)*(('12-100 Data'!$I$8/12.25)^2)*(FWT!$J$14/0.075)-(((((FWT!$B$12/FWT!$K$169)/((FWT!$C$14*FWT!$E$14)/144))/550)^2)*0.15)</f>
        <v>5.4672162183897359E-2</v>
      </c>
      <c r="D547" s="17">
        <f>E547*FWT!$K$169</f>
        <v>0.14896046877027969</v>
      </c>
      <c r="E547" s="17">
        <f>('12-100 Data'!D546*'12-100 Data'!$I$9)*(($D$3/'12-100 Data'!$C$2)^3)*(('12-100 Data'!$I$8/12.25)^5)*(FWT!$J$14/0.075)</f>
        <v>0.14896046877027969</v>
      </c>
      <c r="F547" s="13">
        <f t="shared" si="9"/>
        <v>9.3641051328840899</v>
      </c>
    </row>
    <row r="548" spans="1:6" x14ac:dyDescent="0.2">
      <c r="A548" s="20">
        <v>543</v>
      </c>
      <c r="B548" s="71">
        <f>('12-100 Data'!B547*'12-100 Data'!$I$9)*($D$3/'12-100 Data'!$C$2)*(('12-100 Data'!$I$8/12.25)^3)*FWT!$K$169</f>
        <v>1626</v>
      </c>
      <c r="C548" s="11">
        <f>'12-100 Data'!C547*(($D$3/'12-100 Data'!$C$2)^2)*(('12-100 Data'!$I$8/12.25)^2)*(FWT!$J$14/0.075)-(((((FWT!$B$12/FWT!$K$169)/((FWT!$C$14*FWT!$E$14)/144))/550)^2)*0.15)</f>
        <v>4.8150716683051306E-2</v>
      </c>
      <c r="D548" s="17">
        <f>E548*FWT!$K$169</f>
        <v>0.14792254991241915</v>
      </c>
      <c r="E548" s="17">
        <f>('12-100 Data'!D547*'12-100 Data'!$I$9)*(($D$3/'12-100 Data'!$C$2)^3)*(('12-100 Data'!$I$8/12.25)^5)*(FWT!$J$14/0.075)</f>
        <v>0.14792254991241915</v>
      </c>
      <c r="F548" s="13">
        <f t="shared" si="9"/>
        <v>8.320347287573842</v>
      </c>
    </row>
    <row r="549" spans="1:6" x14ac:dyDescent="0.2">
      <c r="A549" s="20">
        <v>544</v>
      </c>
      <c r="B549" s="71">
        <f>('12-100 Data'!B548*'12-100 Data'!$I$9)*($D$3/'12-100 Data'!$C$2)*(('12-100 Data'!$I$8/12.25)^3)*FWT!$K$169</f>
        <v>1629</v>
      </c>
      <c r="C549" s="11">
        <f>'12-100 Data'!C548*(($D$3/'12-100 Data'!$C$2)^2)*(('12-100 Data'!$I$8/12.25)^2)*(FWT!$J$14/0.075)-(((((FWT!$B$12/FWT!$K$169)/((FWT!$C$14*FWT!$E$14)/144))/550)^2)*0.15)</f>
        <v>4.1660114016519291E-2</v>
      </c>
      <c r="D549" s="17">
        <f>E549*FWT!$K$169</f>
        <v>0.14688735092671878</v>
      </c>
      <c r="E549" s="17">
        <f>('12-100 Data'!D548*'12-100 Data'!$I$9)*(($D$3/'12-100 Data'!$C$2)^3)*(('12-100 Data'!$I$8/12.25)^5)*(FWT!$J$14/0.075)</f>
        <v>0.14688735092671878</v>
      </c>
      <c r="F549" s="13">
        <f t="shared" si="9"/>
        <v>7.2628935969685893</v>
      </c>
    </row>
    <row r="550" spans="1:6" x14ac:dyDescent="0.2">
      <c r="A550" s="20">
        <v>545</v>
      </c>
      <c r="B550" s="71">
        <f>('12-100 Data'!B549*'12-100 Data'!$I$9)*($D$3/'12-100 Data'!$C$2)*(('12-100 Data'!$I$8/12.25)^3)*FWT!$K$169</f>
        <v>1632</v>
      </c>
      <c r="C550" s="11">
        <f>'12-100 Data'!C549*(($D$3/'12-100 Data'!$C$2)^2)*(('12-100 Data'!$I$8/12.25)^2)*(FWT!$J$14/0.075)-(((((FWT!$B$12/FWT!$K$169)/((FWT!$C$14*FWT!$E$14)/144))/550)^2)*0.15)</f>
        <v>3.5201069152983426E-2</v>
      </c>
      <c r="D550" s="17">
        <f>E550*FWT!$K$169</f>
        <v>0.14585505164383211</v>
      </c>
      <c r="E550" s="17">
        <f>('12-100 Data'!D549*'12-100 Data'!$I$9)*(($D$3/'12-100 Data'!$C$2)^3)*(('12-100 Data'!$I$8/12.25)^5)*(FWT!$J$14/0.075)</f>
        <v>0.14585505164383211</v>
      </c>
      <c r="F550" s="13">
        <f t="shared" si="9"/>
        <v>6.1916596441776068</v>
      </c>
    </row>
    <row r="551" spans="1:6" x14ac:dyDescent="0.2">
      <c r="A551" s="20">
        <v>546</v>
      </c>
      <c r="B551" s="71">
        <f>('12-100 Data'!B550*'12-100 Data'!$I$9)*($D$3/'12-100 Data'!$C$2)*(('12-100 Data'!$I$8/12.25)^3)*FWT!$K$169</f>
        <v>1635</v>
      </c>
      <c r="C551" s="11">
        <f>'12-100 Data'!C550*(($D$3/'12-100 Data'!$C$2)^2)*(('12-100 Data'!$I$8/12.25)^2)*(FWT!$J$14/0.075)-(((((FWT!$B$12/FWT!$K$169)/((FWT!$C$14*FWT!$E$14)/144))/550)^2)*0.15)</f>
        <v>2.877429940829377E-2</v>
      </c>
      <c r="D551" s="17">
        <f>E551*FWT!$K$169</f>
        <v>0.14482583366335317</v>
      </c>
      <c r="E551" s="17">
        <f>('12-100 Data'!D550*'12-100 Data'!$I$9)*(($D$3/'12-100 Data'!$C$2)^3)*(('12-100 Data'!$I$8/12.25)^5)*(FWT!$J$14/0.075)</f>
        <v>0.14482583366335317</v>
      </c>
      <c r="F551" s="13">
        <f t="shared" si="9"/>
        <v>5.1065668295820599</v>
      </c>
    </row>
    <row r="552" spans="1:6" x14ac:dyDescent="0.2">
      <c r="A552" s="20">
        <v>547</v>
      </c>
      <c r="B552" s="71">
        <f>('12-100 Data'!B551*'12-100 Data'!$I$9)*($D$3/'12-100 Data'!$C$2)*(('12-100 Data'!$I$8/12.25)^3)*FWT!$K$169</f>
        <v>1638</v>
      </c>
      <c r="C552" s="11">
        <f>'12-100 Data'!C551*(($D$3/'12-100 Data'!$C$2)^2)*(('12-100 Data'!$I$8/12.25)^2)*(FWT!$J$14/0.075)-(((((FWT!$B$12/FWT!$K$169)/((FWT!$C$14*FWT!$E$14)/144))/550)^2)*0.15)</f>
        <v>2.2380524410249302E-2</v>
      </c>
      <c r="D552" s="17">
        <f>E552*FWT!$K$169</f>
        <v>0.1437998803605236</v>
      </c>
      <c r="E552" s="17">
        <f>('12-100 Data'!D551*'12-100 Data'!$I$9)*(($D$3/'12-100 Data'!$C$2)^3)*(('12-100 Data'!$I$8/12.25)^5)*(FWT!$J$14/0.075)</f>
        <v>0.1437998803605236</v>
      </c>
      <c r="F552" s="13">
        <f t="shared" si="9"/>
        <v>4.0075428337178245</v>
      </c>
    </row>
    <row r="553" spans="1:6" x14ac:dyDescent="0.2">
      <c r="A553" s="20">
        <v>548</v>
      </c>
      <c r="B553" s="71">
        <f>('12-100 Data'!B552*'12-100 Data'!$I$9)*($D$3/'12-100 Data'!$C$2)*(('12-100 Data'!$I$8/12.25)^3)*FWT!$K$169</f>
        <v>1641</v>
      </c>
      <c r="C553" s="11">
        <f>'12-100 Data'!C552*(($D$3/'12-100 Data'!$C$2)^2)*(('12-100 Data'!$I$8/12.25)^2)*(FWT!$J$14/0.075)-(((((FWT!$B$12/FWT!$K$169)/((FWT!$C$14*FWT!$E$14)/144))/550)^2)*0.15)</f>
        <v>1.6020466063234561E-2</v>
      </c>
      <c r="D553" s="17">
        <f>E553*FWT!$K$169</f>
        <v>0.14277737689294512</v>
      </c>
      <c r="E553" s="17">
        <f>('12-100 Data'!D552*'12-100 Data'!$I$9)*(($D$3/'12-100 Data'!$C$2)^3)*(('12-100 Data'!$I$8/12.25)^5)*(FWT!$J$14/0.075)</f>
        <v>0.14277737689294512</v>
      </c>
      <c r="F553" s="13">
        <f t="shared" si="9"/>
        <v>2.8945221028918633</v>
      </c>
    </row>
    <row r="554" spans="1:6" x14ac:dyDescent="0.2">
      <c r="A554" s="20">
        <v>549</v>
      </c>
      <c r="B554" s="71">
        <f>('12-100 Data'!B553*'12-100 Data'!$I$9)*($D$3/'12-100 Data'!$C$2)*(('12-100 Data'!$I$8/12.25)^3)*FWT!$K$169</f>
        <v>1644</v>
      </c>
      <c r="C554" s="11">
        <f>'12-100 Data'!C553*(($D$3/'12-100 Data'!$C$2)^2)*(('12-100 Data'!$I$8/12.25)^2)*(FWT!$J$14/0.075)-(((((FWT!$B$12/FWT!$K$169)/((FWT!$C$14*FWT!$E$14)/144))/550)^2)*0.15)</f>
        <v>9.6948485124605972E-3</v>
      </c>
      <c r="D554" s="17">
        <f>E554*FWT!$K$169</f>
        <v>0.14175851020728342</v>
      </c>
      <c r="E554" s="17">
        <f>('12-100 Data'!D553*'12-100 Data'!$I$9)*(($D$3/'12-100 Data'!$C$2)^3)*(('12-100 Data'!$I$8/12.25)^5)*(FWT!$J$14/0.075)</f>
        <v>0.14175851020728342</v>
      </c>
      <c r="F554" s="13">
        <f t="shared" si="9"/>
        <v>1.7674463581632267</v>
      </c>
    </row>
    <row r="555" spans="1:6" x14ac:dyDescent="0.2">
      <c r="A555" s="20">
        <v>550</v>
      </c>
      <c r="B555" s="71">
        <f>('12-100 Data'!B554*'12-100 Data'!$I$9)*($D$3/'12-100 Data'!$C$2)*(('12-100 Data'!$I$8/12.25)^3)*FWT!$K$169</f>
        <v>1647</v>
      </c>
      <c r="C555" s="11">
        <f>'12-100 Data'!C554*(($D$3/'12-100 Data'!$C$2)^2)*(('12-100 Data'!$I$8/12.25)^2)*(FWT!$J$14/0.075)-(((((FWT!$B$12/FWT!$K$169)/((FWT!$C$14*FWT!$E$14)/144))/550)^2)*0.15)</f>
        <v>3.4043981079612956E-3</v>
      </c>
      <c r="D555" s="17">
        <f>E555*FWT!$K$169</f>
        <v>0.14074346904596757</v>
      </c>
      <c r="E555" s="17">
        <f>('12-100 Data'!D554*'12-100 Data'!$I$9)*(($D$3/'12-100 Data'!$C$2)^3)*(('12-100 Data'!$I$8/12.25)^5)*(FWT!$J$14/0.075)</f>
        <v>0.14074346904596757</v>
      </c>
      <c r="F555" s="13">
        <f t="shared" si="9"/>
        <v>0.62626512837153925</v>
      </c>
    </row>
    <row r="556" spans="1:6" x14ac:dyDescent="0.2">
      <c r="A556" s="20">
        <v>551</v>
      </c>
      <c r="B556" s="71">
        <f>('12-100 Data'!B555*'12-100 Data'!$I$9)*($D$3/'12-100 Data'!$C$2)*(('12-100 Data'!$I$8/12.25)^3)*FWT!$K$169</f>
        <v>1650</v>
      </c>
      <c r="C556" s="11">
        <f>'12-100 Data'!C555*(($D$3/'12-100 Data'!$C$2)^2)*(('12-100 Data'!$I$8/12.25)^2)*(FWT!$J$14/0.075)-(((((FWT!$B$12/FWT!$K$169)/((FWT!$C$14*FWT!$E$14)/144))/550)^2)*0.15)</f>
        <v>-2.8501566316825816E-3</v>
      </c>
      <c r="D556" s="17">
        <f>E556*FWT!$K$169</f>
        <v>0.13973244395390536</v>
      </c>
      <c r="E556" s="17">
        <f>('12-100 Data'!D555*'12-100 Data'!$I$9)*(($D$3/'12-100 Data'!$C$2)^3)*(('12-100 Data'!$I$8/12.25)^5)*(FWT!$J$14/0.075)</f>
        <v>0.13973244395390536</v>
      </c>
      <c r="F556" s="13">
        <f t="shared" si="9"/>
        <v>-0.52906369215849247</v>
      </c>
    </row>
    <row r="557" spans="1:6" x14ac:dyDescent="0.2">
      <c r="A557" s="1">
        <v>552</v>
      </c>
      <c r="B557" s="71">
        <f>('12-100 Data'!B556*'12-100 Data'!$I$9)*($D$3/'12-100 Data'!$C$2)*(('12-100 Data'!$I$8/12.25)^3)*FWT!$K$169</f>
        <v>1653</v>
      </c>
      <c r="C557" s="11">
        <f>'12-100 Data'!C556*(($D$3/'12-100 Data'!$C$2)^2)*(('12-100 Data'!$I$8/12.25)^2)*(FWT!$J$14/0.075)-(((((FWT!$B$12/FWT!$K$169)/((FWT!$C$14*FWT!$E$14)/144))/550)^2)*0.15)</f>
        <v>-9.0680850558435555E-3</v>
      </c>
      <c r="D557" s="17">
        <f>E557*FWT!$K$169</f>
        <v>0.13872562728518648</v>
      </c>
      <c r="E557" s="17">
        <f>('12-100 Data'!D556*'12-100 Data'!$I$9)*(($D$3/'12-100 Data'!$C$2)^3)*(('12-100 Data'!$I$8/12.25)^5)*(FWT!$J$14/0.075)</f>
        <v>0.13872562728518648</v>
      </c>
      <c r="F557" s="13">
        <f t="shared" ref="F557:F585" si="10">0.0001572*C557*B557/D557*100</f>
        <v>-1.6985732606225208</v>
      </c>
    </row>
    <row r="558" spans="1:6" x14ac:dyDescent="0.2">
      <c r="A558" s="1">
        <v>553</v>
      </c>
      <c r="B558" s="71">
        <f>('12-100 Data'!B557*'12-100 Data'!$I$9)*($D$3/'12-100 Data'!$C$2)*(('12-100 Data'!$I$8/12.25)^3)*FWT!$K$169</f>
        <v>1656</v>
      </c>
      <c r="C558" s="11">
        <f>'12-100 Data'!C557*(($D$3/'12-100 Data'!$C$2)^2)*(('12-100 Data'!$I$8/12.25)^2)*(FWT!$J$14/0.075)-(((((FWT!$B$12/FWT!$K$169)/((FWT!$C$14*FWT!$E$14)/144))/550)^2)*0.15)</f>
        <v>-1.5248654418779022E-2</v>
      </c>
      <c r="D558" s="17">
        <f>E558*FWT!$K$169</f>
        <v>0.13772321320978745</v>
      </c>
      <c r="E558" s="17">
        <f>('12-100 Data'!D557*'12-100 Data'!$I$9)*(($D$3/'12-100 Data'!$C$2)^3)*(('12-100 Data'!$I$8/12.25)^5)*(FWT!$J$14/0.075)</f>
        <v>0.13772321320978745</v>
      </c>
      <c r="F558" s="13">
        <f t="shared" si="10"/>
        <v>-2.8822871769220328</v>
      </c>
    </row>
    <row r="559" spans="1:6" x14ac:dyDescent="0.2">
      <c r="A559" s="1">
        <v>554</v>
      </c>
      <c r="B559" s="71">
        <f>('12-100 Data'!B558*'12-100 Data'!$I$9)*($D$3/'12-100 Data'!$C$2)*(('12-100 Data'!$I$8/12.25)^3)*FWT!$K$169</f>
        <v>1659</v>
      </c>
      <c r="C559" s="11">
        <f>'12-100 Data'!C558*(($D$3/'12-100 Data'!$C$2)^2)*(('12-100 Data'!$I$8/12.25)^2)*(FWT!$J$14/0.075)-(((((FWT!$B$12/FWT!$K$169)/((FWT!$C$14*FWT!$E$14)/144))/550)^2)*0.15)</f>
        <v>-2.1391129916641001E-2</v>
      </c>
      <c r="D559" s="17">
        <f>E559*FWT!$K$169</f>
        <v>0.13672539772027695</v>
      </c>
      <c r="E559" s="17">
        <f>('12-100 Data'!D558*'12-100 Data'!$I$9)*(($D$3/'12-100 Data'!$C$2)^3)*(('12-100 Data'!$I$8/12.25)^5)*(FWT!$J$14/0.075)</f>
        <v>0.13672539772027695</v>
      </c>
      <c r="F559" s="13">
        <f t="shared" si="10"/>
        <v>-4.0802188484378883</v>
      </c>
    </row>
    <row r="560" spans="1:6" x14ac:dyDescent="0.2">
      <c r="A560" s="1">
        <v>555</v>
      </c>
      <c r="B560" s="71">
        <f>('12-100 Data'!B559*'12-100 Data'!$I$9)*($D$3/'12-100 Data'!$C$2)*(('12-100 Data'!$I$8/12.25)^3)*FWT!$K$169</f>
        <v>1662</v>
      </c>
      <c r="C560" s="11">
        <f>'12-100 Data'!C559*(($D$3/'12-100 Data'!$C$2)^2)*(('12-100 Data'!$I$8/12.25)^2)*(FWT!$J$14/0.075)-(((((FWT!$B$12/FWT!$K$169)/((FWT!$C$14*FWT!$E$14)/144))/550)^2)*0.15)</f>
        <v>-2.7494774724930181E-2</v>
      </c>
      <c r="D560" s="17">
        <f>E560*FWT!$K$169</f>
        <v>0.13573237863852194</v>
      </c>
      <c r="E560" s="17">
        <f>('12-100 Data'!D559*'12-100 Data'!$I$9)*(($D$3/'12-100 Data'!$C$2)^3)*(('12-100 Data'!$I$8/12.25)^5)*(FWT!$J$14/0.075)</f>
        <v>0.13573237863852194</v>
      </c>
      <c r="F560" s="13">
        <f t="shared" si="10"/>
        <v>-5.2923708279836879</v>
      </c>
    </row>
    <row r="561" spans="1:6" x14ac:dyDescent="0.2">
      <c r="A561" s="1">
        <v>556</v>
      </c>
      <c r="B561" s="71">
        <f>('12-100 Data'!B560*'12-100 Data'!$I$9)*($D$3/'12-100 Data'!$C$2)*(('12-100 Data'!$I$8/12.25)^3)*FWT!$K$169</f>
        <v>1665</v>
      </c>
      <c r="C561" s="11">
        <f>'12-100 Data'!C560*(($D$3/'12-100 Data'!$C$2)^2)*(('12-100 Data'!$I$8/12.25)^2)*(FWT!$J$14/0.075)-(((((FWT!$B$12/FWT!$K$169)/((FWT!$C$14*FWT!$E$14)/144))/550)^2)*0.15)</f>
        <v>-3.3558850036107576E-2</v>
      </c>
      <c r="D561" s="17">
        <f>E561*FWT!$K$169</f>
        <v>0.13474435562239137</v>
      </c>
      <c r="E561" s="17">
        <f>('12-100 Data'!D560*'12-100 Data'!$I$9)*(($D$3/'12-100 Data'!$C$2)^3)*(('12-100 Data'!$I$8/12.25)^5)*(FWT!$J$14/0.075)</f>
        <v>0.13474435562239137</v>
      </c>
      <c r="F561" s="13">
        <f t="shared" si="10"/>
        <v>-6.5187341244675414</v>
      </c>
    </row>
    <row r="562" spans="1:6" x14ac:dyDescent="0.2">
      <c r="A562" s="1">
        <v>557</v>
      </c>
      <c r="B562" s="71">
        <f>('12-100 Data'!B561*'12-100 Data'!$I$9)*($D$3/'12-100 Data'!$C$2)*(('12-100 Data'!$I$8/12.25)^3)*FWT!$K$169</f>
        <v>1668</v>
      </c>
      <c r="C562" s="11">
        <f>'12-100 Data'!C561*(($D$3/'12-100 Data'!$C$2)^2)*(('12-100 Data'!$I$8/12.25)^2)*(FWT!$J$14/0.075)-(((((FWT!$B$12/FWT!$K$169)/((FWT!$C$14*FWT!$E$14)/144))/550)^2)*0.15)</f>
        <v>-3.9582615097614342E-2</v>
      </c>
      <c r="D562" s="17">
        <f>E562*FWT!$K$169</f>
        <v>0.13376153017246836</v>
      </c>
      <c r="E562" s="17">
        <f>('12-100 Data'!D561*'12-100 Data'!$I$9)*(($D$3/'12-100 Data'!$C$2)^3)*(('12-100 Data'!$I$8/12.25)^5)*(FWT!$J$14/0.075)</f>
        <v>0.13376153017246836</v>
      </c>
      <c r="F562" s="13">
        <f t="shared" si="10"/>
        <v>-7.7592874859588559</v>
      </c>
    </row>
    <row r="563" spans="1:6" x14ac:dyDescent="0.2">
      <c r="A563" s="1">
        <v>558</v>
      </c>
      <c r="B563" s="71">
        <f>('12-100 Data'!B562*'12-100 Data'!$I$9)*($D$3/'12-100 Data'!$C$2)*(('12-100 Data'!$I$8/12.25)^3)*FWT!$K$169</f>
        <v>1671</v>
      </c>
      <c r="C563" s="11">
        <f>'12-100 Data'!C562*(($D$3/'12-100 Data'!$C$2)^2)*(('12-100 Data'!$I$8/12.25)^2)*(FWT!$J$14/0.075)-(((((FWT!$B$12/FWT!$K$169)/((FWT!$C$14*FWT!$E$14)/144))/550)^2)*0.15)</f>
        <v>-4.5565327250018078E-2</v>
      </c>
      <c r="D563" s="17">
        <f>E563*FWT!$K$169</f>
        <v>0.13278410563874299</v>
      </c>
      <c r="E563" s="17">
        <f>('12-100 Data'!D562*'12-100 Data'!$I$9)*(($D$3/'12-100 Data'!$C$2)^3)*(('12-100 Data'!$I$8/12.25)^5)*(FWT!$J$14/0.075)</f>
        <v>0.13278410563874299</v>
      </c>
      <c r="F563" s="13">
        <f t="shared" si="10"/>
        <v>-9.0139966548339334</v>
      </c>
    </row>
    <row r="564" spans="1:6" x14ac:dyDescent="0.2">
      <c r="A564" s="1">
        <v>559</v>
      </c>
      <c r="B564" s="71">
        <f>('12-100 Data'!B563*'12-100 Data'!$I$9)*($D$3/'12-100 Data'!$C$2)*(('12-100 Data'!$I$8/12.25)^3)*FWT!$K$169</f>
        <v>1674</v>
      </c>
      <c r="C564" s="11">
        <f>'12-100 Data'!C563*(($D$3/'12-100 Data'!$C$2)^2)*(('12-100 Data'!$I$8/12.25)^2)*(FWT!$J$14/0.075)-(((((FWT!$B$12/FWT!$K$169)/((FWT!$C$14*FWT!$E$14)/144))/550)^2)*0.15)</f>
        <v>-5.1506241965559293E-2</v>
      </c>
      <c r="D564" s="17">
        <f>E564*FWT!$K$169</f>
        <v>0.13181228722732441</v>
      </c>
      <c r="E564" s="17">
        <f>('12-100 Data'!D563*'12-100 Data'!$I$9)*(($D$3/'12-100 Data'!$C$2)^3)*(('12-100 Data'!$I$8/12.25)^5)*(FWT!$J$14/0.075)</f>
        <v>0.13181228722732441</v>
      </c>
      <c r="F564" s="13">
        <f t="shared" si="10"/>
        <v>-10.282813594865466</v>
      </c>
    </row>
    <row r="565" spans="1:6" x14ac:dyDescent="0.2">
      <c r="A565" s="1">
        <v>560</v>
      </c>
      <c r="B565" s="71">
        <f>('12-100 Data'!B564*'12-100 Data'!$I$9)*($D$3/'12-100 Data'!$C$2)*(('12-100 Data'!$I$8/12.25)^3)*FWT!$K$169</f>
        <v>1677</v>
      </c>
      <c r="C565" s="11">
        <f>'12-100 Data'!C564*(($D$3/'12-100 Data'!$C$2)^2)*(('12-100 Data'!$I$8/12.25)^2)*(FWT!$J$14/0.075)-(((((FWT!$B$12/FWT!$K$169)/((FWT!$C$14*FWT!$E$14)/144))/550)^2)*0.15)</f>
        <v>-5.740461288694608E-2</v>
      </c>
      <c r="D565" s="17">
        <f>E565*FWT!$K$169</f>
        <v>0.1308462820071479</v>
      </c>
      <c r="E565" s="17">
        <f>('12-100 Data'!D564*'12-100 Data'!$I$9)*(($D$3/'12-100 Data'!$C$2)^3)*(('12-100 Data'!$I$8/12.25)^5)*(FWT!$J$14/0.075)</f>
        <v>0.1308462820071479</v>
      </c>
      <c r="F565" s="13">
        <f t="shared" si="10"/>
        <v>-11.56567569014053</v>
      </c>
    </row>
    <row r="566" spans="1:6" x14ac:dyDescent="0.2">
      <c r="A566" s="1">
        <v>561</v>
      </c>
      <c r="B566" s="71">
        <f>('12-100 Data'!B565*'12-100 Data'!$I$9)*($D$3/'12-100 Data'!$C$2)*(('12-100 Data'!$I$8/12.25)^3)*FWT!$K$169</f>
        <v>1680</v>
      </c>
      <c r="C566" s="11">
        <f>'12-100 Data'!C565*(($D$3/'12-100 Data'!$C$2)^2)*(('12-100 Data'!$I$8/12.25)^2)*(FWT!$J$14/0.075)-(((((FWT!$B$12/FWT!$K$169)/((FWT!$C$14*FWT!$E$14)/144))/550)^2)*0.15)</f>
        <v>-6.3259691866338411E-2</v>
      </c>
      <c r="D566" s="17">
        <f>E566*FWT!$K$169</f>
        <v>0.129886298916671</v>
      </c>
      <c r="E566" s="17">
        <f>('12-100 Data'!D565*'12-100 Data'!$I$9)*(($D$3/'12-100 Data'!$C$2)^3)*(('12-100 Data'!$I$8/12.25)^5)*(FWT!$J$14/0.075)</f>
        <v>0.129886298916671</v>
      </c>
      <c r="F566" s="13">
        <f t="shared" si="10"/>
        <v>-12.862504915819262</v>
      </c>
    </row>
    <row r="567" spans="1:6" x14ac:dyDescent="0.2">
      <c r="A567" s="1">
        <v>562</v>
      </c>
      <c r="B567" s="71">
        <f>('12-100 Data'!B566*'12-100 Data'!$I$9)*($D$3/'12-100 Data'!$C$2)*(('12-100 Data'!$I$8/12.25)^3)*FWT!$K$169</f>
        <v>1683</v>
      </c>
      <c r="C567" s="11">
        <f>'12-100 Data'!C566*(($D$3/'12-100 Data'!$C$2)^2)*(('12-100 Data'!$I$8/12.25)^2)*(FWT!$J$14/0.075)-(((((FWT!$B$12/FWT!$K$169)/((FWT!$C$14*FWT!$E$14)/144))/550)^2)*0.15)</f>
        <v>-6.9070729004757386E-2</v>
      </c>
      <c r="D567" s="17">
        <f>E567*FWT!$K$169</f>
        <v>0.1289325487705876</v>
      </c>
      <c r="E567" s="17">
        <f>('12-100 Data'!D566*'12-100 Data'!$I$9)*(($D$3/'12-100 Data'!$C$2)^3)*(('12-100 Data'!$I$8/12.25)^5)*(FWT!$J$14/0.075)</f>
        <v>0.1289325487705876</v>
      </c>
      <c r="F567" s="13">
        <f t="shared" si="10"/>
        <v>-14.17320698092624</v>
      </c>
    </row>
    <row r="568" spans="1:6" x14ac:dyDescent="0.2">
      <c r="A568" s="1">
        <v>563</v>
      </c>
      <c r="B568" s="71">
        <f>('12-100 Data'!B567*'12-100 Data'!$I$9)*($D$3/'12-100 Data'!$C$2)*(('12-100 Data'!$I$8/12.25)^3)*FWT!$K$169</f>
        <v>1686</v>
      </c>
      <c r="C568" s="11">
        <f>'12-100 Data'!C567*(($D$3/'12-100 Data'!$C$2)^2)*(('12-100 Data'!$I$8/12.25)^2)*(FWT!$J$14/0.075)-(((((FWT!$B$12/FWT!$K$169)/((FWT!$C$14*FWT!$E$14)/144))/550)^2)*0.15)</f>
        <v>-7.483697269170636E-2</v>
      </c>
      <c r="D568" s="17">
        <f>E568*FWT!$K$169</f>
        <v>0.12798524426651881</v>
      </c>
      <c r="E568" s="17">
        <f>('12-100 Data'!D567*'12-100 Data'!$I$9)*(($D$3/'12-100 Data'!$C$2)^3)*(('12-100 Data'!$I$8/12.25)^5)*(FWT!$J$14/0.075)</f>
        <v>0.12798524426651881</v>
      </c>
      <c r="F568" s="13">
        <f t="shared" si="10"/>
        <v>-15.497670443420411</v>
      </c>
    </row>
    <row r="569" spans="1:6" x14ac:dyDescent="0.2">
      <c r="A569" s="1">
        <v>564</v>
      </c>
      <c r="B569" s="71">
        <f>('12-100 Data'!B568*'12-100 Data'!$I$9)*($D$3/'12-100 Data'!$C$2)*(('12-100 Data'!$I$8/12.25)^3)*FWT!$K$169</f>
        <v>1689</v>
      </c>
      <c r="C569" s="11">
        <f>'12-100 Data'!C568*(($D$3/'12-100 Data'!$C$2)^2)*(('12-100 Data'!$I$8/12.25)^2)*(FWT!$J$14/0.075)-(((((FWT!$B$12/FWT!$K$169)/((FWT!$C$14*FWT!$E$14)/144))/550)^2)*0.15)</f>
        <v>-8.0557669644967425E-2</v>
      </c>
      <c r="D569" s="17">
        <f>E569*FWT!$K$169</f>
        <v>0.12704459999172965</v>
      </c>
      <c r="E569" s="17">
        <f>('12-100 Data'!D568*'12-100 Data'!$I$9)*(($D$3/'12-100 Data'!$C$2)^3)*(('12-100 Data'!$I$8/12.25)^5)*(FWT!$J$14/0.075)</f>
        <v>0.12704459999172965</v>
      </c>
      <c r="F569" s="13">
        <f t="shared" si="10"/>
        <v>-16.835765797966534</v>
      </c>
    </row>
    <row r="570" spans="1:6" x14ac:dyDescent="0.2">
      <c r="A570" s="1">
        <v>565</v>
      </c>
      <c r="B570" s="71">
        <f>('12-100 Data'!B569*'12-100 Data'!$I$9)*($D$3/'12-100 Data'!$C$2)*(('12-100 Data'!$I$8/12.25)^3)*FWT!$K$169</f>
        <v>1692</v>
      </c>
      <c r="C570" s="11">
        <f>'12-100 Data'!C569*(($D$3/'12-100 Data'!$C$2)^2)*(('12-100 Data'!$I$8/12.25)^2)*(FWT!$J$14/0.075)-(((((FWT!$B$12/FWT!$K$169)/((FWT!$C$14*FWT!$E$14)/144))/550)^2)*0.15)</f>
        <v>-8.6232064950885895E-2</v>
      </c>
      <c r="D570" s="17">
        <f>E570*FWT!$K$169</f>
        <v>0.12611083242982399</v>
      </c>
      <c r="E570" s="17">
        <f>('12-100 Data'!D569*'12-100 Data'!$I$9)*(($D$3/'12-100 Data'!$C$2)^3)*(('12-100 Data'!$I$8/12.25)^5)*(FWT!$J$14/0.075)</f>
        <v>0.12611083242982399</v>
      </c>
      <c r="F570" s="13">
        <f t="shared" si="10"/>
        <v>-18.187344537080637</v>
      </c>
    </row>
    <row r="571" spans="1:6" x14ac:dyDescent="0.2">
      <c r="A571" s="1">
        <v>566</v>
      </c>
      <c r="B571" s="71">
        <f>('12-100 Data'!B570*'12-100 Data'!$I$9)*($D$3/'12-100 Data'!$C$2)*(('12-100 Data'!$I$8/12.25)^3)*FWT!$K$169</f>
        <v>1695</v>
      </c>
      <c r="C571" s="11">
        <f>'12-100 Data'!C570*(($D$3/'12-100 Data'!$C$2)^2)*(('12-100 Data'!$I$8/12.25)^2)*(FWT!$J$14/0.075)-(((((FWT!$B$12/FWT!$K$169)/((FWT!$C$14*FWT!$E$14)/144))/550)^2)*0.15)</f>
        <v>-9.1859402104790364E-2</v>
      </c>
      <c r="D571" s="17">
        <f>E571*FWT!$K$169</f>
        <v>0.12518415996745638</v>
      </c>
      <c r="E571" s="17">
        <f>('12-100 Data'!D570*'12-100 Data'!$I$9)*(($D$3/'12-100 Data'!$C$2)^3)*(('12-100 Data'!$I$8/12.25)^5)*(FWT!$J$14/0.075)</f>
        <v>0.12518415996745638</v>
      </c>
      <c r="F571" s="13">
        <f t="shared" si="10"/>
        <v>-19.552238186359052</v>
      </c>
    </row>
    <row r="572" spans="1:6" x14ac:dyDescent="0.2">
      <c r="A572" s="1">
        <v>567</v>
      </c>
      <c r="B572" s="71">
        <f>('12-100 Data'!B571*'12-100 Data'!$I$9)*($D$3/'12-100 Data'!$C$2)*(('12-100 Data'!$I$8/12.25)^3)*FWT!$K$169</f>
        <v>1698</v>
      </c>
      <c r="C572" s="11">
        <f>'12-100 Data'!C571*(($D$3/'12-100 Data'!$C$2)^2)*(('12-100 Data'!$I$8/12.25)^2)*(FWT!$J$14/0.075)-(((((FWT!$B$12/FWT!$K$169)/((FWT!$C$14*FWT!$E$14)/144))/550)^2)*0.15)</f>
        <v>-9.7438923051665252E-2</v>
      </c>
      <c r="D572" s="17">
        <f>E572*FWT!$K$169</f>
        <v>0.12426480290101871</v>
      </c>
      <c r="E572" s="17">
        <f>('12-100 Data'!D571*'12-100 Data'!$I$9)*(($D$3/'12-100 Data'!$C$2)^3)*(('12-100 Data'!$I$8/12.25)^5)*(FWT!$J$14/0.075)</f>
        <v>0.12426480290101871</v>
      </c>
      <c r="F572" s="13">
        <f t="shared" si="10"/>
        <v>-20.930257314805882</v>
      </c>
    </row>
    <row r="573" spans="1:6" x14ac:dyDescent="0.2">
      <c r="A573" s="1">
        <v>568</v>
      </c>
      <c r="B573" s="71">
        <f>('12-100 Data'!B572*'12-100 Data'!$I$9)*($D$3/'12-100 Data'!$C$2)*(('12-100 Data'!$I$8/12.25)^3)*FWT!$K$169</f>
        <v>1701</v>
      </c>
      <c r="C573" s="11">
        <f>'12-100 Data'!C572*(($D$3/'12-100 Data'!$C$2)^2)*(('12-100 Data'!$I$8/12.25)^2)*(FWT!$J$14/0.075)-(((((FWT!$B$12/FWT!$K$169)/((FWT!$C$14*FWT!$E$14)/144))/550)^2)*0.15)</f>
        <v>-0.10296986822718741</v>
      </c>
      <c r="D573" s="17">
        <f>E573*FWT!$K$169</f>
        <v>0.12335298344336343</v>
      </c>
      <c r="E573" s="17">
        <f>('12-100 Data'!D572*'12-100 Data'!$I$9)*(($D$3/'12-100 Data'!$C$2)^3)*(('12-100 Data'!$I$8/12.25)^5)*(FWT!$J$14/0.075)</f>
        <v>0.12335298344336343</v>
      </c>
      <c r="F573" s="13">
        <f t="shared" si="10"/>
        <v>-22.321190521476794</v>
      </c>
    </row>
    <row r="574" spans="1:6" x14ac:dyDescent="0.2">
      <c r="A574" s="1">
        <v>569</v>
      </c>
      <c r="B574" s="71">
        <f>('12-100 Data'!B573*'12-100 Data'!$I$9)*($D$3/'12-100 Data'!$C$2)*(('12-100 Data'!$I$8/12.25)^3)*FWT!$K$169</f>
        <v>1704</v>
      </c>
      <c r="C574" s="11">
        <f>'12-100 Data'!C573*(($D$3/'12-100 Data'!$C$2)^2)*(('12-100 Data'!$I$8/12.25)^2)*(FWT!$J$14/0.075)-(((((FWT!$B$12/FWT!$K$169)/((FWT!$C$14*FWT!$E$14)/144))/550)^2)*0.15)</f>
        <v>-0.10845147659908419</v>
      </c>
      <c r="D574" s="17">
        <f>E574*FWT!$K$169</f>
        <v>0.12244892573049673</v>
      </c>
      <c r="E574" s="17">
        <f>('12-100 Data'!D573*'12-100 Data'!$I$9)*(($D$3/'12-100 Data'!$C$2)^3)*(('12-100 Data'!$I$8/12.25)^5)*(FWT!$J$14/0.075)</f>
        <v>0.12244892573049673</v>
      </c>
      <c r="F574" s="13">
        <f t="shared" si="10"/>
        <v>-23.724803399879459</v>
      </c>
    </row>
    <row r="575" spans="1:6" x14ac:dyDescent="0.2">
      <c r="A575" s="1">
        <v>570</v>
      </c>
      <c r="B575" s="71">
        <f>('12-100 Data'!B574*'12-100 Data'!$I$9)*($D$3/'12-100 Data'!$C$2)*(('12-100 Data'!$I$8/12.25)^3)*FWT!$K$169</f>
        <v>1707</v>
      </c>
      <c r="C575" s="11">
        <f>'12-100 Data'!C574*(($D$3/'12-100 Data'!$C$2)^2)*(('12-100 Data'!$I$8/12.25)^2)*(FWT!$J$14/0.075)-(((((FWT!$B$12/FWT!$K$169)/((FWT!$C$14*FWT!$E$14)/144))/550)^2)*0.15)</f>
        <v>-0.11388298570854498</v>
      </c>
      <c r="D575" s="17">
        <f>E575*FWT!$K$169</f>
        <v>0.12155285582827284</v>
      </c>
      <c r="E575" s="17">
        <f>('12-100 Data'!D574*'12-100 Data'!$I$9)*(($D$3/'12-100 Data'!$C$2)^3)*(('12-100 Data'!$I$8/12.25)^5)*(FWT!$J$14/0.075)</f>
        <v>0.12155285582827284</v>
      </c>
      <c r="F575" s="13">
        <f t="shared" si="10"/>
        <v>-25.140837481760929</v>
      </c>
    </row>
    <row r="576" spans="1:6" x14ac:dyDescent="0.2">
      <c r="A576" s="1">
        <v>571</v>
      </c>
      <c r="B576" s="71">
        <f>('12-100 Data'!B575*'12-100 Data'!$I$9)*($D$3/'12-100 Data'!$C$2)*(('12-100 Data'!$I$8/12.25)^3)*FWT!$K$169</f>
        <v>1710</v>
      </c>
      <c r="C576" s="11">
        <f>'12-100 Data'!C575*(($D$3/'12-100 Data'!$C$2)^2)*(('12-100 Data'!$I$8/12.25)^2)*(FWT!$J$14/0.075)-(((((FWT!$B$12/FWT!$K$169)/((FWT!$C$14*FWT!$E$14)/144))/550)^2)*0.15)</f>
        <v>-0.11926363171223807</v>
      </c>
      <c r="D576" s="17">
        <f>E576*FWT!$K$169</f>
        <v>0.12066500173911097</v>
      </c>
      <c r="E576" s="17">
        <f>('12-100 Data'!D575*'12-100 Data'!$I$9)*(($D$3/'12-100 Data'!$C$2)^3)*(('12-100 Data'!$I$8/12.25)^5)*(FWT!$J$14/0.075)</f>
        <v>0.12066500173911097</v>
      </c>
      <c r="F576" s="13">
        <f t="shared" si="10"/>
        <v>-26.569009162363226</v>
      </c>
    </row>
    <row r="577" spans="1:6" x14ac:dyDescent="0.2">
      <c r="A577" s="1">
        <v>572</v>
      </c>
      <c r="B577" s="71">
        <f>('12-100 Data'!B576*'12-100 Data'!$I$9)*($D$3/'12-100 Data'!$C$2)*(('12-100 Data'!$I$8/12.25)^3)*FWT!$K$169</f>
        <v>1713</v>
      </c>
      <c r="C577" s="11">
        <f>'12-100 Data'!C576*(($D$3/'12-100 Data'!$C$2)^2)*(('12-100 Data'!$I$8/12.25)^2)*(FWT!$J$14/0.075)-(((((FWT!$B$12/FWT!$K$169)/((FWT!$C$14*FWT!$E$14)/144))/550)^2)*0.15)</f>
        <v>-0.1245926494242862</v>
      </c>
      <c r="D577" s="17">
        <f>E577*FWT!$K$169</f>
        <v>0.11978559340868851</v>
      </c>
      <c r="E577" s="17">
        <f>('12-100 Data'!D576*'12-100 Data'!$I$9)*(($D$3/'12-100 Data'!$C$2)^3)*(('12-100 Data'!$I$8/12.25)^5)*(FWT!$J$14/0.075)</f>
        <v>0.11978559340868851</v>
      </c>
      <c r="F577" s="13">
        <f t="shared" si="10"/>
        <v>-28.009008609274172</v>
      </c>
    </row>
    <row r="578" spans="1:6" x14ac:dyDescent="0.2">
      <c r="A578" s="1">
        <v>573</v>
      </c>
      <c r="B578" s="71">
        <f>('12-100 Data'!B577*'12-100 Data'!$I$9)*($D$3/'12-100 Data'!$C$2)*(('12-100 Data'!$I$8/12.25)^3)*FWT!$K$169</f>
        <v>1716</v>
      </c>
      <c r="C578" s="11">
        <f>'12-100 Data'!C577*(($D$3/'12-100 Data'!$C$2)^2)*(('12-100 Data'!$I$8/12.25)^2)*(FWT!$J$14/0.075)-(((((FWT!$B$12/FWT!$K$169)/((FWT!$C$14*FWT!$E$14)/144))/550)^2)*0.15)</f>
        <v>-0.12986927235872742</v>
      </c>
      <c r="D578" s="17">
        <f>E578*FWT!$K$169</f>
        <v>0.11891486273265155</v>
      </c>
      <c r="E578" s="17">
        <f>('12-100 Data'!D577*'12-100 Data'!$I$9)*(($D$3/'12-100 Data'!$C$2)^3)*(('12-100 Data'!$I$8/12.25)^5)*(FWT!$J$14/0.075)</f>
        <v>0.11891486273265155</v>
      </c>
      <c r="F578" s="13">
        <f t="shared" si="10"/>
        <v>-29.460498657552321</v>
      </c>
    </row>
    <row r="579" spans="1:6" x14ac:dyDescent="0.2">
      <c r="A579" s="1">
        <v>574</v>
      </c>
      <c r="B579" s="71">
        <f>('12-100 Data'!B578*'12-100 Data'!$I$9)*($D$3/'12-100 Data'!$C$2)*(('12-100 Data'!$I$8/12.25)^3)*FWT!$K$169</f>
        <v>1719</v>
      </c>
      <c r="C579" s="11">
        <f>'12-100 Data'!C578*(($D$3/'12-100 Data'!$C$2)^2)*(('12-100 Data'!$I$8/12.25)^2)*(FWT!$J$14/0.075)-(((((FWT!$B$12/FWT!$K$169)/((FWT!$C$14*FWT!$E$14)/144))/550)^2)*0.15)</f>
        <v>-0.13509273277221981</v>
      </c>
      <c r="D579" s="17">
        <f>E579*FWT!$K$169</f>
        <v>0.11805304356329993</v>
      </c>
      <c r="E579" s="17">
        <f>('12-100 Data'!D578*'12-100 Data'!$I$9)*(($D$3/'12-100 Data'!$C$2)^3)*(('12-100 Data'!$I$8/12.25)^5)*(FWT!$J$14/0.075)</f>
        <v>0.11805304356329993</v>
      </c>
      <c r="F579" s="13">
        <f t="shared" si="10"/>
        <v>-30.92311369398772</v>
      </c>
    </row>
    <row r="580" spans="1:6" x14ac:dyDescent="0.2">
      <c r="A580" s="1">
        <v>575</v>
      </c>
      <c r="B580" s="71">
        <f>('12-100 Data'!B579*'12-100 Data'!$I$9)*($D$3/'12-100 Data'!$C$2)*(('12-100 Data'!$I$8/12.25)^3)*FWT!$K$169</f>
        <v>1722</v>
      </c>
      <c r="C580" s="11">
        <f>'12-100 Data'!C579*(($D$3/'12-100 Data'!$C$2)^2)*(('12-100 Data'!$I$8/12.25)^2)*(FWT!$J$14/0.075)-(((((FWT!$B$12/FWT!$K$169)/((FWT!$C$14*FWT!$E$14)/144))/550)^2)*0.15)</f>
        <v>-0.14026226170691811</v>
      </c>
      <c r="D580" s="17">
        <f>E580*FWT!$K$169</f>
        <v>0.11720037171630443</v>
      </c>
      <c r="E580" s="17">
        <f>('12-100 Data'!D579*'12-100 Data'!$I$9)*(($D$3/'12-100 Data'!$C$2)^3)*(('12-100 Data'!$I$8/12.25)^5)*(FWT!$J$14/0.075)</f>
        <v>0.11720037171630443</v>
      </c>
      <c r="F580" s="13">
        <f t="shared" si="10"/>
        <v>-32.396458533724896</v>
      </c>
    </row>
    <row r="581" spans="1:6" x14ac:dyDescent="0.2">
      <c r="A581" s="1">
        <v>576</v>
      </c>
      <c r="B581" s="71">
        <f>('12-100 Data'!B580*'12-100 Data'!$I$9)*($D$3/'12-100 Data'!$C$2)*(('12-100 Data'!$I$8/12.25)^3)*FWT!$K$169</f>
        <v>1725</v>
      </c>
      <c r="C581" s="11">
        <f>'12-100 Data'!C580*(($D$3/'12-100 Data'!$C$2)^2)*(('12-100 Data'!$I$8/12.25)^2)*(FWT!$J$14/0.075)-(((((FWT!$B$12/FWT!$K$169)/((FWT!$C$14*FWT!$E$14)/144))/550)^2)*0.15)</f>
        <v>-0.14537708903379368</v>
      </c>
      <c r="D581" s="17">
        <f>E581*FWT!$K$169</f>
        <v>0.11635708497740743</v>
      </c>
      <c r="E581" s="17">
        <f>('12-100 Data'!D580*'12-100 Data'!$I$9)*(($D$3/'12-100 Data'!$C$2)^3)*(('12-100 Data'!$I$8/12.25)^5)*(FWT!$J$14/0.075)</f>
        <v>0.11635708497740743</v>
      </c>
      <c r="F581" s="13">
        <f t="shared" si="10"/>
        <v>-33.880107292949305</v>
      </c>
    </row>
    <row r="582" spans="1:6" x14ac:dyDescent="0.2">
      <c r="A582" s="1">
        <v>577</v>
      </c>
      <c r="B582" s="71">
        <f>('12-100 Data'!B581*'12-100 Data'!$I$9)*($D$3/'12-100 Data'!$C$2)*(('12-100 Data'!$I$8/12.25)^3)*FWT!$K$169</f>
        <v>1728</v>
      </c>
      <c r="C582" s="11">
        <f>'12-100 Data'!C581*(($D$3/'12-100 Data'!$C$2)^2)*(('12-100 Data'!$I$8/12.25)^2)*(FWT!$J$14/0.075)-(((((FWT!$B$12/FWT!$K$169)/((FWT!$C$14*FWT!$E$14)/144))/550)^2)*0.15)</f>
        <v>-0.15043644349604779</v>
      </c>
      <c r="D582" s="17">
        <f>E582*FWT!$K$169</f>
        <v>0.11552342310911254</v>
      </c>
      <c r="E582" s="17">
        <f>('12-100 Data'!D581*'12-100 Data'!$I$9)*(($D$3/'12-100 Data'!$C$2)^3)*(('12-100 Data'!$I$8/12.25)^5)*(FWT!$J$14/0.075)</f>
        <v>0.11552342310911254</v>
      </c>
      <c r="F582" s="13">
        <f t="shared" si="10"/>
        <v>-35.373602261576835</v>
      </c>
    </row>
    <row r="583" spans="1:6" x14ac:dyDescent="0.2">
      <c r="A583" s="1">
        <v>578</v>
      </c>
      <c r="B583" s="71">
        <f>('12-100 Data'!B582*'12-100 Data'!$I$9)*($D$3/'12-100 Data'!$C$2)*(('12-100 Data'!$I$8/12.25)^3)*FWT!$K$169</f>
        <v>1731</v>
      </c>
      <c r="C583" s="11">
        <f>'12-100 Data'!C582*(($D$3/'12-100 Data'!$C$2)^2)*(('12-100 Data'!$I$8/12.25)^2)*(FWT!$J$14/0.075)-(((((FWT!$B$12/FWT!$K$169)/((FWT!$C$14*FWT!$E$14)/144))/550)^2)*0.15)</f>
        <v>-0.15543955275299193</v>
      </c>
      <c r="D583" s="17">
        <f>E583*FWT!$K$169</f>
        <v>0.11469962785739544</v>
      </c>
      <c r="E583" s="17">
        <f>('12-100 Data'!D582*'12-100 Data'!$I$9)*(($D$3/'12-100 Data'!$C$2)^3)*(('12-100 Data'!$I$8/12.25)^5)*(FWT!$J$14/0.075)</f>
        <v>0.11469962785739544</v>
      </c>
      <c r="F583" s="13">
        <f t="shared" si="10"/>
        <v>-36.876452780450997</v>
      </c>
    </row>
    <row r="584" spans="1:6" x14ac:dyDescent="0.2">
      <c r="A584" s="1">
        <v>579</v>
      </c>
      <c r="B584" s="71">
        <f>('12-100 Data'!B583*'12-100 Data'!$I$9)*($D$3/'12-100 Data'!$C$2)*(('12-100 Data'!$I$8/12.25)^3)*FWT!$K$169</f>
        <v>1734</v>
      </c>
      <c r="C584" s="11">
        <f>'12-100 Data'!C583*(($D$3/'12-100 Data'!$C$2)^2)*(('12-100 Data'!$I$8/12.25)^2)*(FWT!$J$14/0.075)-(((((FWT!$B$12/FWT!$K$169)/((FWT!$C$14*FWT!$E$14)/144))/550)^2)*0.15)</f>
        <v>-0.16038564342412551</v>
      </c>
      <c r="D584" s="17">
        <f>E584*FWT!$K$169</f>
        <v>0.11388594295840108</v>
      </c>
      <c r="E584" s="17">
        <f>('12-100 Data'!D583*'12-100 Data'!$I$9)*(($D$3/'12-100 Data'!$C$2)^3)*(('12-100 Data'!$I$8/12.25)^5)*(FWT!$J$14/0.075)</f>
        <v>0.11388594295840108</v>
      </c>
      <c r="F584" s="13">
        <f t="shared" si="10"/>
        <v>-38.388134127848957</v>
      </c>
    </row>
    <row r="585" spans="1:6" x14ac:dyDescent="0.2">
      <c r="A585" s="1">
        <v>580</v>
      </c>
      <c r="B585" s="71">
        <f>('12-100 Data'!B584*'12-100 Data'!$I$9)*($D$3/'12-100 Data'!$C$2)*(('12-100 Data'!$I$8/12.25)^3)*FWT!$K$169</f>
        <v>1737</v>
      </c>
      <c r="C585" s="11">
        <f>'12-100 Data'!C584*(($D$3/'12-100 Data'!$C$2)^2)*(('12-100 Data'!$I$8/12.25)^2)*(FWT!$J$14/0.075)-(((((FWT!$B$12/FWT!$K$169)/((FWT!$C$14*FWT!$E$14)/144))/550)^2)*0.15)</f>
        <v>-0.16527394113334481</v>
      </c>
      <c r="D585" s="17">
        <f>E585*FWT!$K$169</f>
        <v>0.11308261414514692</v>
      </c>
      <c r="E585" s="17">
        <f>('12-100 Data'!D584*'12-100 Data'!$I$9)*(($D$3/'12-100 Data'!$C$2)^3)*(('12-100 Data'!$I$8/12.25)^5)*(FWT!$J$14/0.075)</f>
        <v>0.11308261414514692</v>
      </c>
      <c r="F585" s="13">
        <f t="shared" si="10"/>
        <v>-39.908086420568331</v>
      </c>
    </row>
  </sheetData>
  <mergeCells count="2">
    <mergeCell ref="B1:F1"/>
    <mergeCell ref="B2:F2"/>
  </mergeCells>
  <pageMargins left="0.75" right="0.75" top="1" bottom="1" header="0.5" footer="0.5"/>
  <pageSetup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Q42"/>
  <sheetViews>
    <sheetView workbookViewId="0">
      <selection activeCell="F28" sqref="F28"/>
    </sheetView>
  </sheetViews>
  <sheetFormatPr defaultColWidth="8.875" defaultRowHeight="12.9" x14ac:dyDescent="0.2"/>
  <cols>
    <col min="1" max="1" width="15.25" customWidth="1"/>
    <col min="2" max="2" width="18.75" customWidth="1"/>
    <col min="3" max="3" width="25.375" customWidth="1"/>
    <col min="4" max="4" width="28.375" customWidth="1"/>
  </cols>
  <sheetData>
    <row r="1" spans="1:17" ht="13.6" thickBot="1" x14ac:dyDescent="0.25"/>
    <row r="2" spans="1:17" ht="14.3" thickBot="1" x14ac:dyDescent="0.3">
      <c r="B2" s="28" t="s">
        <v>31</v>
      </c>
      <c r="C2" s="28" t="s">
        <v>29</v>
      </c>
      <c r="D2" s="28" t="s">
        <v>30</v>
      </c>
      <c r="G2" s="174" t="s">
        <v>63</v>
      </c>
      <c r="H2" s="175"/>
      <c r="I2" s="175"/>
      <c r="J2" s="175"/>
      <c r="K2" s="175"/>
      <c r="L2" s="175"/>
      <c r="M2" s="175"/>
      <c r="N2" s="175"/>
      <c r="O2" s="176"/>
      <c r="P2" s="117"/>
    </row>
    <row r="3" spans="1:17" x14ac:dyDescent="0.2">
      <c r="B3" s="34">
        <f>B36</f>
        <v>1.2148659074815509</v>
      </c>
      <c r="C3" s="34">
        <f>C36</f>
        <v>0.27116790846994582</v>
      </c>
      <c r="D3" s="35">
        <f>C3/FWT!K169</f>
        <v>0.27116790846994582</v>
      </c>
      <c r="G3" s="91"/>
      <c r="H3" s="37">
        <v>12</v>
      </c>
      <c r="I3" s="37">
        <v>13</v>
      </c>
      <c r="J3" s="37">
        <v>14</v>
      </c>
      <c r="K3" s="37">
        <v>15</v>
      </c>
      <c r="L3" s="37">
        <v>16</v>
      </c>
      <c r="M3" s="37">
        <v>18</v>
      </c>
      <c r="N3" s="37">
        <v>20</v>
      </c>
      <c r="O3" s="37">
        <v>22</v>
      </c>
      <c r="P3" s="118"/>
      <c r="Q3" s="119"/>
    </row>
    <row r="4" spans="1:17" ht="13.6" thickBot="1" x14ac:dyDescent="0.25">
      <c r="F4" s="77" t="s">
        <v>45</v>
      </c>
      <c r="G4" s="76"/>
      <c r="H4" s="37">
        <v>3525</v>
      </c>
      <c r="I4" s="37">
        <v>3226</v>
      </c>
      <c r="J4" s="37">
        <v>3040</v>
      </c>
      <c r="K4" s="37">
        <v>2854</v>
      </c>
      <c r="L4" s="37">
        <v>2579</v>
      </c>
      <c r="M4" s="37">
        <v>2350</v>
      </c>
      <c r="N4" s="37">
        <v>2143</v>
      </c>
      <c r="O4" s="37">
        <v>1927</v>
      </c>
      <c r="P4" s="118"/>
      <c r="Q4" s="119"/>
    </row>
    <row r="5" spans="1:17" ht="14.3" thickBot="1" x14ac:dyDescent="0.3">
      <c r="B5" s="27" t="s">
        <v>32</v>
      </c>
      <c r="C5" s="142" t="s">
        <v>37</v>
      </c>
      <c r="D5" s="143"/>
      <c r="F5" s="77" t="s">
        <v>46</v>
      </c>
      <c r="G5" s="76"/>
      <c r="H5" s="37">
        <v>4596</v>
      </c>
      <c r="I5" s="37">
        <v>4207</v>
      </c>
      <c r="J5" s="37">
        <v>3965</v>
      </c>
      <c r="K5" s="37">
        <v>3722</v>
      </c>
      <c r="L5" s="37">
        <v>3450</v>
      </c>
      <c r="M5" s="37">
        <v>3065</v>
      </c>
      <c r="N5" s="37">
        <v>2794</v>
      </c>
      <c r="O5" s="37">
        <v>2512</v>
      </c>
      <c r="P5" s="118"/>
      <c r="Q5" s="119"/>
    </row>
    <row r="6" spans="1:17" x14ac:dyDescent="0.2">
      <c r="B6" s="74">
        <f>IF(D36=1,MAX('Interp Curv'!C6:C211),0)</f>
        <v>1.4989974788688178</v>
      </c>
      <c r="C6" s="14">
        <f>(((FWT!H12*0.1667))*2)+FWT!H12</f>
        <v>16.000799999999998</v>
      </c>
      <c r="F6" s="77" t="s">
        <v>47</v>
      </c>
      <c r="G6" s="37"/>
      <c r="H6" s="90">
        <f t="shared" ref="H6:K6" si="0">H5</f>
        <v>4596</v>
      </c>
      <c r="I6" s="90">
        <f t="shared" si="0"/>
        <v>4207</v>
      </c>
      <c r="J6" s="90">
        <f t="shared" si="0"/>
        <v>3965</v>
      </c>
      <c r="K6" s="90">
        <f t="shared" si="0"/>
        <v>3722</v>
      </c>
      <c r="L6" s="37">
        <v>3930</v>
      </c>
      <c r="M6" s="37">
        <v>3862</v>
      </c>
      <c r="N6" s="37">
        <v>3521</v>
      </c>
      <c r="O6" s="37">
        <v>3166</v>
      </c>
      <c r="P6" s="118"/>
      <c r="Q6" s="119"/>
    </row>
    <row r="7" spans="1:17" ht="13.6" thickBot="1" x14ac:dyDescent="0.25">
      <c r="F7" s="171" t="s">
        <v>44</v>
      </c>
      <c r="G7" s="172"/>
    </row>
    <row r="8" spans="1:17" ht="14.3" thickBot="1" x14ac:dyDescent="0.25">
      <c r="B8" s="29" t="s">
        <v>26</v>
      </c>
      <c r="C8" s="146" t="s">
        <v>28</v>
      </c>
      <c r="D8" s="177"/>
      <c r="E8" s="42"/>
      <c r="F8" s="92"/>
    </row>
    <row r="9" spans="1:17" ht="16.3" thickBot="1" x14ac:dyDescent="0.25">
      <c r="B9" s="30">
        <f>Master!F11</f>
        <v>7.499643666998132E-2</v>
      </c>
      <c r="C9" s="34">
        <f>FWT!F12/(FWT!$J$14/0.075)</f>
        <v>0.27118079255872735</v>
      </c>
      <c r="F9" s="93"/>
    </row>
    <row r="10" spans="1:17" x14ac:dyDescent="0.2">
      <c r="F10" s="79" t="s">
        <v>26</v>
      </c>
      <c r="G10" s="173" t="s">
        <v>27</v>
      </c>
      <c r="H10" s="173"/>
    </row>
    <row r="11" spans="1:17" ht="14.3" thickBot="1" x14ac:dyDescent="0.3">
      <c r="B11" s="32" t="s">
        <v>39</v>
      </c>
      <c r="C11" s="178" t="s">
        <v>40</v>
      </c>
      <c r="D11" s="178"/>
      <c r="F11" s="82">
        <f>(28.965*G11)/(21.84*(FWT!H14+459.67))+0.00008</f>
        <v>7.499643666998132E-2</v>
      </c>
      <c r="G11" s="173">
        <f>29.92/(10^(FWT!F14/62583.6))</f>
        <v>29.92</v>
      </c>
      <c r="H11" s="173"/>
      <c r="J11" s="80"/>
    </row>
    <row r="12" spans="1:17" ht="16.3" thickBot="1" x14ac:dyDescent="0.3">
      <c r="B12" s="59">
        <f>Master!F13</f>
        <v>74.034158075573558</v>
      </c>
      <c r="C12" s="14">
        <f>(FWT!C12/FWT!B14)*100</f>
        <v>81.045226867113882</v>
      </c>
    </row>
    <row r="13" spans="1:17" ht="13.6" x14ac:dyDescent="0.25">
      <c r="F13" s="78">
        <f>(FWT!B12*FWT!C12)/(FWT!D12*6354)*100</f>
        <v>74.034158075573558</v>
      </c>
      <c r="G13" t="s">
        <v>60</v>
      </c>
      <c r="K13" s="80" t="s">
        <v>64</v>
      </c>
    </row>
    <row r="14" spans="1:17" ht="14.3" thickBot="1" x14ac:dyDescent="0.3">
      <c r="B14" s="33" t="s">
        <v>42</v>
      </c>
      <c r="C14" s="178" t="s">
        <v>57</v>
      </c>
      <c r="D14" s="178"/>
      <c r="K14" s="90">
        <f>HLOOKUP(FWT!H12,G3:N6,4)</f>
        <v>4596</v>
      </c>
      <c r="L14" s="87" t="s">
        <v>65</v>
      </c>
    </row>
    <row r="15" spans="1:17" x14ac:dyDescent="0.2">
      <c r="B15">
        <f>IF(FWT!F16=0,0,(FWT!L12/FWT!F16*60))</f>
        <v>61.36363636363636</v>
      </c>
      <c r="C15" s="34">
        <f>IF(F15="","error",F15)</f>
        <v>100.07448170254514</v>
      </c>
      <c r="F15" s="34">
        <f>IF(D35=7,(B12/66.5)*100,IF(D36=1,(B12/F28)*100,IF(D40=5,(B12/72.5)*100,IF(D37=2,(B12/67)*100,IF(D38=3,(B12/66)*100,IF(D39=4,(B12/72.5)*100,IF(D41=6,(B12/63)*100,"")))))))</f>
        <v>100.07448170254514</v>
      </c>
      <c r="G15" s="72" t="s">
        <v>61</v>
      </c>
    </row>
    <row r="16" spans="1:17" x14ac:dyDescent="0.2">
      <c r="A16" s="173" t="s">
        <v>48</v>
      </c>
      <c r="B16" s="173"/>
      <c r="C16" s="173"/>
      <c r="F16" s="34"/>
    </row>
    <row r="17" spans="1:11" x14ac:dyDescent="0.2">
      <c r="A17" s="39"/>
      <c r="B17" s="39" t="s">
        <v>43</v>
      </c>
      <c r="C17" s="36" t="s">
        <v>49</v>
      </c>
      <c r="D17" s="37" t="s">
        <v>43</v>
      </c>
      <c r="F17" s="37"/>
      <c r="G17" s="37"/>
      <c r="K17" s="80"/>
    </row>
    <row r="18" spans="1:11" x14ac:dyDescent="0.2">
      <c r="A18" s="39"/>
      <c r="B18" s="77"/>
      <c r="C18" s="77"/>
      <c r="D18" s="37" t="str">
        <f>VLOOKUP(FWT!H12,A19:B28,2)</f>
        <v>I</v>
      </c>
      <c r="F18" s="37">
        <v>12</v>
      </c>
      <c r="G18" s="37">
        <v>12.25</v>
      </c>
      <c r="H18">
        <f>IF(FWT!L117="N",12,"")</f>
        <v>12</v>
      </c>
      <c r="J18">
        <f>VLOOKUP(FWT!H12,Master!F18:G25,2)</f>
        <v>12.25</v>
      </c>
    </row>
    <row r="19" spans="1:11" x14ac:dyDescent="0.2">
      <c r="A19" s="38">
        <v>12</v>
      </c>
      <c r="B19" s="77" t="str">
        <f>IF(FWT!$H$12=12,(IF(FWT!$L$12&lt;=Master!H4,Master!$F$4,(IF(FWT!$L$12&gt;Master!H5,Master!$F$7,(IF(FWT!$L$12&lt;=Master!H5,Master!$F$5)))))))</f>
        <v>I</v>
      </c>
      <c r="C19" s="77">
        <f>IF(FWT!$H$12=12,(IF(FWT!$L$12&lt;=Master!H4,Master!$H$4,(IF(FWT!$L$12&gt;Master!H5,Master!$F$7,(IF(FWT!$L$12&lt;=Master!H5,Master!$H$5)))))))</f>
        <v>3525</v>
      </c>
      <c r="D19" s="37" t="s">
        <v>49</v>
      </c>
      <c r="F19" s="37">
        <v>14</v>
      </c>
      <c r="G19" s="37">
        <v>13.5</v>
      </c>
      <c r="H19">
        <f>IF(FWT!L117="N",14,"")</f>
        <v>14</v>
      </c>
    </row>
    <row r="20" spans="1:11" x14ac:dyDescent="0.2">
      <c r="A20" s="38">
        <v>13</v>
      </c>
      <c r="B20" s="77" t="b">
        <f>IF(FWT!$H$12=13,(IF(FWT!$L$12&lt;=Master!I4,Master!$F$4,(IF(FWT!$L$12&gt;Master!I5,Master!$F$7,(IF(FWT!$L$12&lt;=Master!I5,Master!$F$5)))))))</f>
        <v>0</v>
      </c>
      <c r="C20" s="77" t="b">
        <f>IF(FWT!$H$12=13,(IF(FWT!$L$12&lt;=Master!I4,Master!$I$4,(IF(FWT!$L$12&gt;Master!I5,Master!$F$7,(IF(FWT!$L$12&lt;=Master!I5,Master!$I$5)))))))</f>
        <v>0</v>
      </c>
      <c r="D20" s="37">
        <f>VLOOKUP(FWT!H12,A18:C28,3)</f>
        <v>3525</v>
      </c>
      <c r="F20" s="44">
        <v>16</v>
      </c>
      <c r="G20" s="37">
        <v>16.5</v>
      </c>
      <c r="H20">
        <f>IF(FWT!L117="N",16,IF(FWT!L117="I",16,""))</f>
        <v>16</v>
      </c>
    </row>
    <row r="21" spans="1:11" x14ac:dyDescent="0.2">
      <c r="A21" s="38">
        <v>14</v>
      </c>
      <c r="B21" s="77" t="b">
        <f>IF(FWT!$H$12=14,(IF(FWT!$L$12&lt;=Master!J4,Master!$F$4,(IF(FWT!$L$12&gt;Master!J5,Master!$F$7,(IF(FWT!$L$12&lt;=Master!J5,Master!$F$5)))))))</f>
        <v>0</v>
      </c>
      <c r="C21" s="77" t="b">
        <f>IF(FWT!$H$12=14,(IF(FWT!$L$12&lt;=Master!J4,Master!$J$4,(IF(FWT!$L$12&gt;Master!J5,Master!$F$7,(IF(FWT!$L$12&lt;=Master!J5,Master!$J$5)))))))</f>
        <v>0</v>
      </c>
      <c r="D21" s="38"/>
      <c r="F21" s="44">
        <v>18</v>
      </c>
      <c r="G21" s="37">
        <v>18.25</v>
      </c>
      <c r="H21">
        <f>IF(FWT!L117="N",18,IF(FWT!L117="I",18,""))</f>
        <v>18</v>
      </c>
    </row>
    <row r="22" spans="1:11" x14ac:dyDescent="0.2">
      <c r="A22" s="38">
        <v>15</v>
      </c>
      <c r="B22" s="77" t="b">
        <f>IF(FWT!$H$12=15,(IF(FWT!$L$12&lt;=Master!K4,Master!$F$4,(IF(FWT!$L$12&gt;Master!K5,Master!$F$7,(IF(FWT!$L$12&lt;=Master!K5,Master!$F$5)))))))</f>
        <v>0</v>
      </c>
      <c r="C22" s="77" t="b">
        <f>IF(FWT!$H$12=15,(IF(FWT!$L$12&lt;=Master!K4,Master!$K$4,(IF(FWT!$L$12&gt;Master!K5,Master!$F$7,(IF(FWT!$L$12&lt;=Master!K5,Master!$K$5)))))))</f>
        <v>0</v>
      </c>
      <c r="D22" s="38"/>
      <c r="F22" s="44">
        <v>20</v>
      </c>
      <c r="G22" s="37">
        <v>20</v>
      </c>
      <c r="H22">
        <f>IF(FWT!L117="N",20,IF(FWT!L117="I",20,""))</f>
        <v>20</v>
      </c>
    </row>
    <row r="23" spans="1:11" x14ac:dyDescent="0.2">
      <c r="A23" s="38">
        <v>16</v>
      </c>
      <c r="B23" s="77" t="b">
        <f>IF(FWT!$H$12=16,(IF(FWT!$L$12&lt;=Master!L4,Master!$F$4,(IF(FWT!$L$12&lt;=Master!L5,Master!$F$5,(IF(FWT!$L$12&lt;=Master!L6,Master!$F$6,IF(FWT!$L$12&gt;Master!L6,Master!$F$7))))))))</f>
        <v>0</v>
      </c>
      <c r="C23" s="77" t="b">
        <f>IF(FWT!$H$12=16,(IF(FWT!$L$12&lt;=Master!L4,Master!$L$4,(IF(FWT!$L$12&lt;=Master!L5,Master!$L$5,(IF(FWT!$L$12&lt;=Master!L6,Master!$L$6,IF(FWT!$L$12&gt;Master!L6,Master!$F$7))))))))</f>
        <v>0</v>
      </c>
      <c r="D23" s="38"/>
      <c r="F23" s="44">
        <v>22</v>
      </c>
      <c r="G23" s="37">
        <v>22.25</v>
      </c>
      <c r="H23">
        <f>IF(FWT!L117="N",22,IF(FWT!L117="I",22,""))</f>
        <v>22</v>
      </c>
    </row>
    <row r="24" spans="1:11" x14ac:dyDescent="0.2">
      <c r="A24" s="38">
        <v>18</v>
      </c>
      <c r="B24" s="77" t="b">
        <f>IF(FWT!$H$12=18,(IF(FWT!$L$12&lt;=Master!M4,Master!$F$4,(IF(FWT!$L$12&lt;=Master!M5,Master!$F$5,(IF(FWT!$L$12&lt;=Master!M6,Master!$F$6,IF(FWT!$L$12&gt;Master!M6,Master!$F$7))))))))</f>
        <v>0</v>
      </c>
      <c r="C24" s="77" t="b">
        <f>IF(FWT!$H$12=18,(IF(FWT!$L$12&lt;=Master!M4,Master!$M$4,(IF(FWT!$L$12&lt;=Master!M5,Master!$M$5,(IF(FWT!$L$12&lt;=Master!M6,Master!$M$6,IF(FWT!$L$12&gt;Master!M6,Master!$F$7))))))))</f>
        <v>0</v>
      </c>
      <c r="D24" s="38"/>
      <c r="F24" s="115"/>
      <c r="G24" s="114"/>
    </row>
    <row r="25" spans="1:11" x14ac:dyDescent="0.2">
      <c r="A25" s="38">
        <v>20</v>
      </c>
      <c r="B25" s="77" t="b">
        <f>IF(FWT!$H$12=20,(IF(FWT!$L$12&lt;=Master!N4,Master!$F$4,(IF(FWT!$L$12&lt;=Master!N5,Master!$F$5,(IF(FWT!$L$12&lt;=Master!N6,Master!$F$6,IF(FWT!$L$12&gt;Master!N6,Master!$F$7))))))))</f>
        <v>0</v>
      </c>
      <c r="C25" s="77" t="b">
        <f>IF(FWT!$H$12=20,(IF(FWT!$L$12&lt;=Master!N4,Master!$N$4,(IF(FWT!$L$12&lt;=Master!N5,Master!$N$5,(IF(FWT!$L$12&lt;=Master!N6,Master!$N$6,IF(FWT!$L$12&gt;Master!N6,Master!$F$7))))))))</f>
        <v>0</v>
      </c>
      <c r="D25" s="38"/>
      <c r="F25" s="116"/>
      <c r="G25" s="47"/>
    </row>
    <row r="26" spans="1:11" x14ac:dyDescent="0.2">
      <c r="A26" s="38">
        <v>22</v>
      </c>
      <c r="B26" s="77" t="b">
        <f>IF(FWT!$H$12=22,(IF(FWT!$L$12&lt;=Master!O4,Master!$F$4,(IF(FWT!$L$12&lt;=Master!O5,Master!$F$5,(IF(FWT!$L$12&lt;=Master!O6,Master!$F$6,IF(FWT!$L$12&gt;Master!O6,Master!$F$7))))))))</f>
        <v>0</v>
      </c>
      <c r="C26" s="77" t="b">
        <f>IF(FWT!$H$12=22,(IF(FWT!$L$12&lt;=Master!O4,Master!$O$4,(IF(FWT!$L$12&lt;=Master!O5,Master!$O$5,(IF(FWT!$L$12&lt;=Master!O6,Master!$O$6,IF(FWT!$L$12&gt;Master!O6,Master!$F$7))))))))</f>
        <v>0</v>
      </c>
      <c r="D26" s="38"/>
    </row>
    <row r="27" spans="1:11" x14ac:dyDescent="0.2">
      <c r="A27" s="113"/>
      <c r="B27" s="114"/>
      <c r="C27" s="114"/>
      <c r="F27" s="133" t="s">
        <v>91</v>
      </c>
      <c r="G27" s="47"/>
    </row>
    <row r="28" spans="1:11" x14ac:dyDescent="0.2">
      <c r="A28" s="43"/>
      <c r="B28" s="47"/>
      <c r="C28" s="47"/>
      <c r="F28">
        <f>MAX('Interp Curv'!F11:F273)</f>
        <v>73.979057214233563</v>
      </c>
      <c r="G28" s="43"/>
    </row>
    <row r="30" spans="1:11" x14ac:dyDescent="0.2">
      <c r="C30" t="str">
        <f>IF(FWT!K169&gt;2,"U.S. and Foreign Patents Pending"," ")</f>
        <v xml:space="preserve"> </v>
      </c>
    </row>
    <row r="33" spans="1:7" ht="14.3" thickBot="1" x14ac:dyDescent="0.3">
      <c r="D33" s="48"/>
    </row>
    <row r="34" spans="1:7" ht="14.3" thickBot="1" x14ac:dyDescent="0.3">
      <c r="B34" s="27" t="s">
        <v>31</v>
      </c>
      <c r="C34" s="96" t="s">
        <v>29</v>
      </c>
      <c r="D34" s="56" t="s">
        <v>58</v>
      </c>
    </row>
    <row r="35" spans="1:7" x14ac:dyDescent="0.2">
      <c r="B35" s="73"/>
      <c r="C35" s="73"/>
      <c r="D35" s="112" t="str">
        <f>IF(FWT!L117="N",IF(FWT!H12&lt;11,7,""),"")</f>
        <v/>
      </c>
      <c r="F35" s="14">
        <f>FWT!$J$12</f>
        <v>100</v>
      </c>
    </row>
    <row r="36" spans="1:7" x14ac:dyDescent="0.2">
      <c r="A36" s="38">
        <v>12</v>
      </c>
      <c r="B36" s="38">
        <f>((B39*$G$39)+(B40*$G$40))/$G$42</f>
        <v>1.2148659074815509</v>
      </c>
      <c r="C36" s="38">
        <f>((C39*$G$39)+(C40*$G$40))/$G$42</f>
        <v>0.27116790846994582</v>
      </c>
      <c r="D36" s="95">
        <v>1</v>
      </c>
    </row>
    <row r="37" spans="1:7" x14ac:dyDescent="0.2">
      <c r="A37" s="40"/>
      <c r="B37" s="43"/>
      <c r="C37" s="43"/>
      <c r="D37" s="47"/>
    </row>
    <row r="38" spans="1:7" x14ac:dyDescent="0.2">
      <c r="B38" s="43"/>
      <c r="C38" s="43"/>
      <c r="D38" s="47"/>
    </row>
    <row r="39" spans="1:7" x14ac:dyDescent="0.2">
      <c r="A39" s="130" t="s">
        <v>83</v>
      </c>
      <c r="B39" s="43">
        <f>VLOOKUP(FWT!B12,'Curve Tables'!B6:D295,2)</f>
        <v>1.2465276396015124</v>
      </c>
      <c r="C39" s="43">
        <f>VLOOKUP(FWT!B12,'Curve Tables'!B6:D295,3)</f>
        <v>0.2845406764160639</v>
      </c>
      <c r="D39" s="47"/>
      <c r="F39">
        <v>50</v>
      </c>
      <c r="G39" s="14">
        <f>F40-F35</f>
        <v>0</v>
      </c>
    </row>
    <row r="40" spans="1:7" x14ac:dyDescent="0.2">
      <c r="A40" t="s">
        <v>84</v>
      </c>
      <c r="B40" s="43">
        <f>VLOOKUP(FWT!B12,'12-100 Curve Tables'!B6:D556,2)</f>
        <v>1.2148659074815509</v>
      </c>
      <c r="C40" s="43">
        <f>VLOOKUP(FWT!B12,'12-100 Curve Tables'!B6:D556,3)</f>
        <v>0.27116790846994582</v>
      </c>
      <c r="D40" s="47"/>
      <c r="F40">
        <v>100</v>
      </c>
      <c r="G40" s="14">
        <f>F35-F39</f>
        <v>50</v>
      </c>
    </row>
    <row r="41" spans="1:7" x14ac:dyDescent="0.2">
      <c r="B41" s="47"/>
      <c r="C41" s="47"/>
      <c r="D41" s="47"/>
    </row>
    <row r="42" spans="1:7" x14ac:dyDescent="0.2">
      <c r="G42">
        <f>F40-F39</f>
        <v>50</v>
      </c>
    </row>
  </sheetData>
  <customSheetViews>
    <customSheetView guid="{B1C4EB4F-B9AA-451A-810D-3B6DC85FD6EF}" showRuler="0">
      <selection activeCell="B34" sqref="B34"/>
      <pageMargins left="0.75" right="0.75" top="1" bottom="1" header="0.5" footer="0.5"/>
      <pageSetup orientation="portrait" verticalDpi="1200" r:id="rId1"/>
      <headerFooter alignWithMargins="0"/>
    </customSheetView>
  </customSheetViews>
  <mergeCells count="9">
    <mergeCell ref="F7:G7"/>
    <mergeCell ref="G10:H10"/>
    <mergeCell ref="G11:H11"/>
    <mergeCell ref="G2:O2"/>
    <mergeCell ref="A16:C16"/>
    <mergeCell ref="C8:D8"/>
    <mergeCell ref="C5:D5"/>
    <mergeCell ref="C11:D11"/>
    <mergeCell ref="C14:D14"/>
  </mergeCells>
  <phoneticPr fontId="0" type="noConversion"/>
  <pageMargins left="0.75" right="0.75" top="1" bottom="1" header="0.5" footer="0.5"/>
  <pageSetup orientation="portrait" verticalDpi="12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95"/>
  <sheetViews>
    <sheetView topLeftCell="A132" workbookViewId="0">
      <selection activeCell="A181" sqref="A181:XFD181"/>
    </sheetView>
  </sheetViews>
  <sheetFormatPr defaultColWidth="11.375" defaultRowHeight="12.9" x14ac:dyDescent="0.2"/>
  <cols>
    <col min="9" max="9" width="7.875" customWidth="1"/>
    <col min="10" max="10" width="5.25" customWidth="1"/>
    <col min="11" max="11" width="9.875" customWidth="1"/>
    <col min="13" max="13" width="10.875" style="105"/>
    <col min="15" max="15" width="5" customWidth="1"/>
  </cols>
  <sheetData>
    <row r="1" spans="1:16" ht="15.65" x14ac:dyDescent="0.25">
      <c r="A1" s="20"/>
      <c r="B1" s="170" t="s">
        <v>82</v>
      </c>
      <c r="C1" s="170"/>
      <c r="D1" s="170"/>
      <c r="E1" s="170"/>
      <c r="F1" s="170"/>
    </row>
    <row r="2" spans="1:16" ht="15.65" x14ac:dyDescent="0.25">
      <c r="A2" s="20"/>
      <c r="B2" s="170" t="s">
        <v>19</v>
      </c>
      <c r="C2" s="170"/>
      <c r="D2" s="170"/>
      <c r="E2" s="170"/>
      <c r="F2" s="170"/>
      <c r="H2" s="14">
        <f>FWT!J12</f>
        <v>100</v>
      </c>
      <c r="J2" s="14">
        <f>100-H2</f>
        <v>0</v>
      </c>
      <c r="K2" s="14"/>
      <c r="O2" s="14">
        <f>H2-50</f>
        <v>50</v>
      </c>
    </row>
    <row r="3" spans="1:16" ht="13.6" x14ac:dyDescent="0.25">
      <c r="A3" s="20"/>
      <c r="B3" s="5"/>
      <c r="C3" s="5"/>
      <c r="D3" s="6">
        <f>'12 Data'!I7</f>
        <v>1800</v>
      </c>
      <c r="E3" s="6"/>
      <c r="F3" s="7" t="s">
        <v>2</v>
      </c>
    </row>
    <row r="4" spans="1:16" ht="13.6" x14ac:dyDescent="0.25">
      <c r="A4" s="20"/>
      <c r="B4" s="8" t="s">
        <v>0</v>
      </c>
      <c r="C4" s="8" t="s">
        <v>1</v>
      </c>
      <c r="D4" s="18" t="s">
        <v>16</v>
      </c>
      <c r="E4" s="8" t="s">
        <v>16</v>
      </c>
      <c r="F4" s="9" t="s">
        <v>6</v>
      </c>
      <c r="I4" t="s">
        <v>86</v>
      </c>
      <c r="K4" t="s">
        <v>87</v>
      </c>
      <c r="N4" s="105" t="s">
        <v>89</v>
      </c>
      <c r="O4" s="105"/>
      <c r="P4" s="105" t="s">
        <v>90</v>
      </c>
    </row>
    <row r="5" spans="1:16" ht="13.6" x14ac:dyDescent="0.25">
      <c r="A5" s="20"/>
      <c r="B5" s="10"/>
      <c r="C5" s="11"/>
      <c r="D5" s="8" t="s">
        <v>17</v>
      </c>
      <c r="E5" s="12" t="s">
        <v>18</v>
      </c>
      <c r="F5" s="13"/>
      <c r="K5" t="s">
        <v>88</v>
      </c>
      <c r="N5" s="105"/>
      <c r="O5" s="105"/>
      <c r="P5" s="105" t="s">
        <v>88</v>
      </c>
    </row>
    <row r="6" spans="1:16" x14ac:dyDescent="0.2">
      <c r="A6" s="20">
        <v>1</v>
      </c>
      <c r="B6" s="71">
        <f>('12 Data'!B5*'12 Data'!$I$9)*($D$3/'12 Data'!$C$2)*(('12 Data'!$I$8/12.25)^3)*FWT!$K$169</f>
        <v>0</v>
      </c>
      <c r="C6" s="132">
        <f>((I6*$J$2)+(N6*$O$2))/50</f>
        <v>1.4712680472654753</v>
      </c>
      <c r="D6" s="17">
        <f>E6*FWT!$K$169</f>
        <v>7.5845386433555873E-2</v>
      </c>
      <c r="E6" s="131">
        <f>((K6*$J$2)+(P6*$O$2))/50</f>
        <v>7.5845386433555873E-2</v>
      </c>
      <c r="F6" s="13">
        <f t="shared" ref="F6:F69" si="0">0.0001572*C6*B6/D6*100</f>
        <v>0</v>
      </c>
      <c r="I6" s="34">
        <f>'Curve Tables'!C6</f>
        <v>1.5307069834853415</v>
      </c>
      <c r="K6">
        <f>'Curve Tables'!E6</f>
        <v>0.10201125105850652</v>
      </c>
      <c r="M6" s="14">
        <f>'12-100 Curve Tables'!B6</f>
        <v>0</v>
      </c>
      <c r="N6" s="34">
        <f>'12-100 Curve Tables'!C6</f>
        <v>1.4712680472654753</v>
      </c>
      <c r="P6">
        <f>'12-100 Curve Tables'!E6</f>
        <v>7.5845386433555873E-2</v>
      </c>
    </row>
    <row r="7" spans="1:16" x14ac:dyDescent="0.2">
      <c r="A7" s="20">
        <v>2</v>
      </c>
      <c r="B7" s="71">
        <f>('12 Data'!B6*'12 Data'!$I$9)*($D$3/'12 Data'!$C$2)*(('12 Data'!$I$8/12.25)^3)*FWT!$K$169</f>
        <v>6</v>
      </c>
      <c r="C7" s="132">
        <f t="shared" ref="C7:C38" si="1">((I7*$J$2)+(N7*$O$2))/50</f>
        <v>1.4750206721177757</v>
      </c>
      <c r="D7" s="17">
        <f>E7*FWT!$K$169</f>
        <v>7.8223920216679815E-2</v>
      </c>
      <c r="E7" s="131">
        <f t="shared" ref="E7:E38" si="2">((K7*$J$2)+(P7*$O$2))/50</f>
        <v>7.8223920216679815E-2</v>
      </c>
      <c r="F7" s="13">
        <f t="shared" si="0"/>
        <v>1.7785346145881726</v>
      </c>
      <c r="I7" s="34">
        <f>'Curve Tables'!C7</f>
        <v>1.5315057287633389</v>
      </c>
      <c r="J7" s="105"/>
      <c r="K7" s="105">
        <f>'Curve Tables'!E7</f>
        <v>0.10420262969781244</v>
      </c>
      <c r="M7" s="14">
        <f>'12-100 Curve Tables'!B8</f>
        <v>6</v>
      </c>
      <c r="N7" s="34">
        <f>'12-100 Curve Tables'!C8</f>
        <v>1.4750206721177757</v>
      </c>
      <c r="O7" s="105"/>
      <c r="P7" s="105">
        <f>'12-100 Curve Tables'!E8</f>
        <v>7.8223920216679815E-2</v>
      </c>
    </row>
    <row r="8" spans="1:16" x14ac:dyDescent="0.2">
      <c r="A8" s="20">
        <v>3</v>
      </c>
      <c r="B8" s="71">
        <f>('12 Data'!B7*'12 Data'!$I$9)*($D$3/'12 Data'!$C$2)*(('12 Data'!$I$8/12.25)^3)*FWT!$K$169</f>
        <v>12</v>
      </c>
      <c r="C8" s="132">
        <f t="shared" si="1"/>
        <v>1.4784470750512009</v>
      </c>
      <c r="D8" s="17">
        <f>E8*FWT!$K$169</f>
        <v>8.0547669127057672E-2</v>
      </c>
      <c r="E8" s="131">
        <f t="shared" si="2"/>
        <v>8.0547669127057672E-2</v>
      </c>
      <c r="F8" s="13">
        <f t="shared" si="0"/>
        <v>3.4624745726375346</v>
      </c>
      <c r="I8" s="34">
        <f>'Curve Tables'!C8</f>
        <v>1.532045808446437</v>
      </c>
      <c r="J8" s="105"/>
      <c r="K8" s="105">
        <f>'Curve Tables'!E8</f>
        <v>0.10633386199125136</v>
      </c>
      <c r="M8" s="14">
        <f>'12-100 Curve Tables'!B10</f>
        <v>12</v>
      </c>
      <c r="N8" s="34">
        <f>'12-100 Curve Tables'!C10</f>
        <v>1.4784470750512009</v>
      </c>
      <c r="O8" s="105"/>
      <c r="P8" s="105">
        <f>'12-100 Curve Tables'!E10</f>
        <v>8.0547669127057672E-2</v>
      </c>
    </row>
    <row r="9" spans="1:16" x14ac:dyDescent="0.2">
      <c r="A9" s="20">
        <v>4</v>
      </c>
      <c r="B9" s="71">
        <f>('12 Data'!B8*'12 Data'!$I$9)*($D$3/'12 Data'!$C$2)*(('12 Data'!$I$8/12.25)^3)*FWT!$K$169</f>
        <v>18</v>
      </c>
      <c r="C9" s="132">
        <f t="shared" si="1"/>
        <v>1.4815604300446747</v>
      </c>
      <c r="D9" s="17">
        <f>E9*FWT!$K$169</f>
        <v>8.2818301190079088E-2</v>
      </c>
      <c r="E9" s="131">
        <f t="shared" si="2"/>
        <v>8.2818301190079088E-2</v>
      </c>
      <c r="F9" s="13">
        <f t="shared" si="0"/>
        <v>5.0619528927944284</v>
      </c>
      <c r="I9" s="34">
        <f>'Curve Tables'!C9</f>
        <v>1.5323410524840932</v>
      </c>
      <c r="J9" s="105"/>
      <c r="K9" s="105">
        <f>'Curve Tables'!E9</f>
        <v>0.10840718451948483</v>
      </c>
      <c r="M9" s="14">
        <f>'12-100 Curve Tables'!B12</f>
        <v>18</v>
      </c>
      <c r="N9" s="34">
        <f>'12-100 Curve Tables'!C12</f>
        <v>1.4815604300446747</v>
      </c>
      <c r="O9" s="105"/>
      <c r="P9" s="105">
        <f>'12-100 Curve Tables'!E12</f>
        <v>8.2818301190079088E-2</v>
      </c>
    </row>
    <row r="10" spans="1:16" x14ac:dyDescent="0.2">
      <c r="A10" s="20">
        <v>5</v>
      </c>
      <c r="B10" s="71">
        <f>('12 Data'!B9*'12 Data'!$I$9)*($D$3/'12 Data'!$C$2)*(('12 Data'!$I$8/12.25)^3)*FWT!$K$169</f>
        <v>24</v>
      </c>
      <c r="C10" s="132">
        <f t="shared" si="1"/>
        <v>1.4843736037937205</v>
      </c>
      <c r="D10" s="17">
        <f>E10*FWT!$K$169</f>
        <v>8.5037454438687807E-2</v>
      </c>
      <c r="E10" s="131">
        <f t="shared" si="2"/>
        <v>8.5037454438687807E-2</v>
      </c>
      <c r="F10" s="13">
        <f t="shared" si="0"/>
        <v>6.5856213234025462</v>
      </c>
      <c r="I10" s="34">
        <f>'Curve Tables'!C10</f>
        <v>1.5324048954230038</v>
      </c>
      <c r="J10" s="105"/>
      <c r="K10" s="105">
        <f>'Curve Tables'!E10</f>
        <v>0.11042478265182329</v>
      </c>
      <c r="M10" s="14">
        <f>'12-100 Curve Tables'!B14</f>
        <v>24</v>
      </c>
      <c r="N10" s="34">
        <f>'12-100 Curve Tables'!C14</f>
        <v>1.4843736037937205</v>
      </c>
      <c r="O10" s="105"/>
      <c r="P10" s="105">
        <f>'12-100 Curve Tables'!E14</f>
        <v>8.5037454438687807E-2</v>
      </c>
    </row>
    <row r="11" spans="1:16" x14ac:dyDescent="0.2">
      <c r="A11" s="20">
        <v>6</v>
      </c>
      <c r="B11" s="71">
        <f>('12 Data'!B10*'12 Data'!$I$9)*($D$3/'12 Data'!$C$2)*(('12 Data'!$I$8/12.25)^3)*FWT!$K$169</f>
        <v>30</v>
      </c>
      <c r="C11" s="132">
        <f t="shared" si="1"/>
        <v>1.4868991593813576</v>
      </c>
      <c r="D11" s="17">
        <f>E11*FWT!$K$169</f>
        <v>8.7206737131368714E-2</v>
      </c>
      <c r="E11" s="131">
        <f t="shared" si="2"/>
        <v>8.7206737131368714E-2</v>
      </c>
      <c r="F11" s="13">
        <f t="shared" si="0"/>
        <v>8.0409113633952849</v>
      </c>
      <c r="I11" s="34">
        <f>'Curve Tables'!C11</f>
        <v>1.5322503824496327</v>
      </c>
      <c r="J11" s="105"/>
      <c r="K11" s="105">
        <f>'Curve Tables'!E11</f>
        <v>0.11238879116682465</v>
      </c>
      <c r="M11" s="14">
        <f>'12-100 Curve Tables'!B16</f>
        <v>30</v>
      </c>
      <c r="N11" s="34">
        <f>'12-100 Curve Tables'!C16</f>
        <v>1.4868991593813576</v>
      </c>
      <c r="O11" s="105"/>
      <c r="P11" s="105">
        <f>'12-100 Curve Tables'!E16</f>
        <v>8.7206737131368714E-2</v>
      </c>
    </row>
    <row r="12" spans="1:16" x14ac:dyDescent="0.2">
      <c r="A12" s="20">
        <v>7</v>
      </c>
      <c r="B12" s="71">
        <f>('12 Data'!B11*'12 Data'!$I$9)*($D$3/'12 Data'!$C$2)*(('12 Data'!$I$8/12.25)^3)*FWT!$K$169</f>
        <v>36</v>
      </c>
      <c r="C12" s="132">
        <f t="shared" si="1"/>
        <v>1.4891493599311807</v>
      </c>
      <c r="D12" s="17">
        <f>E12*FWT!$K$169</f>
        <v>8.9327727970121978E-2</v>
      </c>
      <c r="E12" s="131">
        <f t="shared" si="2"/>
        <v>8.9327727970121978E-2</v>
      </c>
      <c r="F12" s="13">
        <f t="shared" si="0"/>
        <v>9.4342420312551809</v>
      </c>
      <c r="I12" s="34">
        <f>'Curve Tables'!C12</f>
        <v>1.5318901753916747</v>
      </c>
      <c r="J12" s="105"/>
      <c r="K12" s="105">
        <f>'Curve Tables'!E12</f>
        <v>0.11430129486970005</v>
      </c>
      <c r="M12" s="14">
        <f>'12-100 Curve Tables'!B18</f>
        <v>36</v>
      </c>
      <c r="N12" s="34">
        <f>'12-100 Curve Tables'!C18</f>
        <v>1.4891493599311807</v>
      </c>
      <c r="O12" s="105"/>
      <c r="P12" s="105">
        <f>'12-100 Curve Tables'!E18</f>
        <v>8.9327727970121978E-2</v>
      </c>
    </row>
    <row r="13" spans="1:16" x14ac:dyDescent="0.2">
      <c r="A13" s="20">
        <v>8</v>
      </c>
      <c r="B13" s="71">
        <f>('12 Data'!B12*'12 Data'!$I$9)*($D$3/'12 Data'!$C$2)*(('12 Data'!$I$8/12.25)^3)*FWT!$K$169</f>
        <v>42</v>
      </c>
      <c r="C13" s="132">
        <f t="shared" si="1"/>
        <v>1.4911361722426293</v>
      </c>
      <c r="D13" s="17">
        <f>E13*FWT!$K$169</f>
        <v>9.1401976318425102E-2</v>
      </c>
      <c r="E13" s="131">
        <f t="shared" si="2"/>
        <v>9.1401976318425102E-2</v>
      </c>
      <c r="F13" s="13">
        <f t="shared" si="0"/>
        <v>10.771186641869289</v>
      </c>
      <c r="I13" s="34">
        <f>'Curve Tables'!C13</f>
        <v>1.5313365586784515</v>
      </c>
      <c r="J13" s="105"/>
      <c r="K13" s="105">
        <f>'Curve Tables'!E13</f>
        <v>0.11616432920652654</v>
      </c>
      <c r="M13" s="14">
        <f>'12-100 Curve Tables'!B20</f>
        <v>42</v>
      </c>
      <c r="N13" s="34">
        <f>'12-100 Curve Tables'!C20</f>
        <v>1.4911361722426293</v>
      </c>
      <c r="O13" s="105"/>
      <c r="P13" s="105">
        <f>'12-100 Curve Tables'!E20</f>
        <v>9.1401976318425088E-2</v>
      </c>
    </row>
    <row r="14" spans="1:16" x14ac:dyDescent="0.2">
      <c r="A14" s="20">
        <v>9</v>
      </c>
      <c r="B14" s="71">
        <f>('12 Data'!B13*'12 Data'!$I$9)*($D$3/'12 Data'!$C$2)*(('12 Data'!$I$8/12.25)^3)*FWT!$K$169</f>
        <v>48</v>
      </c>
      <c r="C14" s="132">
        <f t="shared" si="1"/>
        <v>1.4928712704084441</v>
      </c>
      <c r="D14" s="17">
        <f>E14*FWT!$K$169</f>
        <v>9.3431002419182091E-2</v>
      </c>
      <c r="E14" s="131">
        <f t="shared" si="2"/>
        <v>9.3431002419182091E-2</v>
      </c>
      <c r="F14" s="13">
        <f t="shared" si="0"/>
        <v>12.056607727973221</v>
      </c>
      <c r="I14" s="34">
        <f>'Curve Tables'!C14</f>
        <v>1.5306014452602417</v>
      </c>
      <c r="J14" s="105"/>
      <c r="K14" s="105">
        <f>'Curve Tables'!E14</f>
        <v>0.11797988087526723</v>
      </c>
      <c r="M14" s="14">
        <f>'12-100 Curve Tables'!B22</f>
        <v>48</v>
      </c>
      <c r="N14" s="34">
        <f>'12-100 Curve Tables'!C22</f>
        <v>1.4928712704084441</v>
      </c>
      <c r="O14" s="105"/>
      <c r="P14" s="105">
        <f>'12-100 Curve Tables'!E22</f>
        <v>9.3431002419182105E-2</v>
      </c>
    </row>
    <row r="15" spans="1:16" x14ac:dyDescent="0.2">
      <c r="A15" s="20">
        <v>10</v>
      </c>
      <c r="B15" s="71">
        <f>('12 Data'!B14*'12 Data'!$I$9)*($D$3/'12 Data'!$C$2)*(('12 Data'!$I$8/12.25)^3)*FWT!$K$169</f>
        <v>54</v>
      </c>
      <c r="C15" s="132">
        <f t="shared" si="1"/>
        <v>1.4943660394143101</v>
      </c>
      <c r="D15" s="17">
        <f>E15*FWT!$K$169</f>
        <v>9.5416297612660586E-2</v>
      </c>
      <c r="E15" s="131">
        <f t="shared" si="2"/>
        <v>9.5416297612660586E-2</v>
      </c>
      <c r="F15" s="13">
        <f t="shared" si="0"/>
        <v>13.294766987161951</v>
      </c>
      <c r="I15" s="34">
        <f>'Curve Tables'!C15</f>
        <v>1.5296963824865422</v>
      </c>
      <c r="J15" s="105"/>
      <c r="K15" s="105">
        <f>'Curve Tables'!E15</f>
        <v>0.11974988843359824</v>
      </c>
      <c r="M15" s="14">
        <f>'12-100 Curve Tables'!B24</f>
        <v>54</v>
      </c>
      <c r="N15" s="34">
        <f>'12-100 Curve Tables'!C24</f>
        <v>1.4943660394143101</v>
      </c>
      <c r="O15" s="105"/>
      <c r="P15" s="105">
        <f>'12-100 Curve Tables'!E24</f>
        <v>9.5416297612660586E-2</v>
      </c>
    </row>
    <row r="16" spans="1:16" x14ac:dyDescent="0.2">
      <c r="A16" s="20">
        <v>11</v>
      </c>
      <c r="B16" s="71">
        <f>('12 Data'!B15*'12 Data'!$I$9)*($D$3/'12 Data'!$C$2)*(('12 Data'!$I$8/12.25)^3)*FWT!$K$169</f>
        <v>60</v>
      </c>
      <c r="C16" s="132">
        <f t="shared" si="1"/>
        <v>1.4956315787206864</v>
      </c>
      <c r="D16" s="17">
        <f>E16*FWT!$K$169</f>
        <v>9.7359324554415969E-2</v>
      </c>
      <c r="E16" s="131">
        <f t="shared" si="2"/>
        <v>9.7359324554415969E-2</v>
      </c>
      <c r="F16" s="13">
        <f t="shared" si="0"/>
        <v>14.48941548748005</v>
      </c>
      <c r="I16" s="34">
        <f>'Curve Tables'!C16</f>
        <v>1.5286325579432658</v>
      </c>
      <c r="J16" s="105"/>
      <c r="K16" s="105">
        <f>'Curve Tables'!E16</f>
        <v>0.12147624290354302</v>
      </c>
      <c r="M16" s="14">
        <f>'12-100 Curve Tables'!B26</f>
        <v>60</v>
      </c>
      <c r="N16" s="34">
        <f>'12-100 Curve Tables'!C26</f>
        <v>1.4956315787206864</v>
      </c>
      <c r="O16" s="105"/>
      <c r="P16" s="105">
        <f>'12-100 Curve Tables'!E26</f>
        <v>9.7359324554415969E-2</v>
      </c>
    </row>
    <row r="17" spans="1:16" x14ac:dyDescent="0.2">
      <c r="A17" s="20">
        <v>12</v>
      </c>
      <c r="B17" s="71">
        <f>('12 Data'!B16*'12 Data'!$I$9)*($D$3/'12 Data'!$C$2)*(('12 Data'!$I$8/12.25)^3)*FWT!$K$169</f>
        <v>66</v>
      </c>
      <c r="C17" s="132">
        <f t="shared" si="1"/>
        <v>1.4966787058268249</v>
      </c>
      <c r="D17" s="17">
        <f>E17*FWT!$K$169</f>
        <v>9.9261517433203467E-2</v>
      </c>
      <c r="E17" s="131">
        <f t="shared" si="2"/>
        <v>9.9261517433203467E-2</v>
      </c>
      <c r="F17" s="13">
        <f t="shared" si="0"/>
        <v>15.643868147738155</v>
      </c>
      <c r="I17" s="34">
        <f>'Curve Tables'!C17</f>
        <v>1.5274208052488691</v>
      </c>
      <c r="J17" s="105"/>
      <c r="K17" s="105">
        <f>'Curve Tables'!E17</f>
        <v>0.12316078837291376</v>
      </c>
      <c r="M17" s="14">
        <f>'12-100 Curve Tables'!B28</f>
        <v>66</v>
      </c>
      <c r="N17" s="34">
        <f>'12-100 Curve Tables'!C28</f>
        <v>1.4966787058268249</v>
      </c>
      <c r="O17" s="105"/>
      <c r="P17" s="105">
        <f>'12-100 Curve Tables'!E28</f>
        <v>9.9261517433203467E-2</v>
      </c>
    </row>
    <row r="18" spans="1:16" x14ac:dyDescent="0.2">
      <c r="A18" s="20">
        <v>13</v>
      </c>
      <c r="B18" s="71">
        <f>('12 Data'!B17*'12 Data'!$I$9)*($D$3/'12 Data'!$C$2)*(('12 Data'!$I$8/12.25)^3)*FWT!$K$169</f>
        <v>72</v>
      </c>
      <c r="C18" s="132">
        <f t="shared" si="1"/>
        <v>1.4975179598169752</v>
      </c>
      <c r="D18" s="17">
        <f>E18*FWT!$K$169</f>
        <v>0.10112428218887748</v>
      </c>
      <c r="E18" s="131">
        <f t="shared" si="2"/>
        <v>0.10112428218887748</v>
      </c>
      <c r="F18" s="13">
        <f t="shared" si="0"/>
        <v>16.761065601172401</v>
      </c>
      <c r="I18" s="34">
        <f>'Curve Tables'!C18</f>
        <v>1.5260716098094154</v>
      </c>
      <c r="J18" s="105"/>
      <c r="K18" s="105">
        <f>'Curve Tables'!E18</f>
        <v>0.12480532259355979</v>
      </c>
      <c r="M18" s="14">
        <f>'12-100 Curve Tables'!B30</f>
        <v>72</v>
      </c>
      <c r="N18" s="34">
        <f>'12-100 Curve Tables'!C30</f>
        <v>1.497517959816975</v>
      </c>
      <c r="O18" s="105"/>
      <c r="P18" s="105">
        <f>'12-100 Curve Tables'!E30</f>
        <v>0.10112428218887748</v>
      </c>
    </row>
    <row r="19" spans="1:16" x14ac:dyDescent="0.2">
      <c r="A19" s="20">
        <v>14</v>
      </c>
      <c r="B19" s="71">
        <f>('12 Data'!B18*'12 Data'!$I$9)*($D$3/'12 Data'!$C$2)*(('12 Data'!$I$8/12.25)^3)*FWT!$K$169</f>
        <v>78</v>
      </c>
      <c r="C19" s="132">
        <f t="shared" si="1"/>
        <v>1.4981596048887764</v>
      </c>
      <c r="D19" s="17">
        <f>E19*FWT!$K$169</f>
        <v>0.10294899673027846</v>
      </c>
      <c r="E19" s="131">
        <f t="shared" si="2"/>
        <v>0.10294899673027846</v>
      </c>
      <c r="F19" s="13">
        <f t="shared" si="0"/>
        <v>17.843625867896819</v>
      </c>
      <c r="I19" s="34">
        <f>'Curve Tables'!C19</f>
        <v>1.5245951145325698</v>
      </c>
      <c r="J19" s="105"/>
      <c r="K19" s="105">
        <f>'Curve Tables'!E19</f>
        <v>0.12641159757642337</v>
      </c>
      <c r="M19" s="14">
        <f>'12-100 Curve Tables'!B32</f>
        <v>78</v>
      </c>
      <c r="N19" s="34">
        <f>'12-100 Curve Tables'!C32</f>
        <v>1.4981596048887764</v>
      </c>
      <c r="O19" s="105"/>
      <c r="P19" s="105">
        <f>'12-100 Curve Tables'!E32</f>
        <v>0.10294899673027846</v>
      </c>
    </row>
    <row r="20" spans="1:16" x14ac:dyDescent="0.2">
      <c r="A20" s="20">
        <v>15</v>
      </c>
      <c r="B20" s="71">
        <f>('12 Data'!B19*'12 Data'!$I$9)*($D$3/'12 Data'!$C$2)*(('12 Data'!$I$8/12.25)^3)*FWT!$K$169</f>
        <v>84</v>
      </c>
      <c r="C20" s="132">
        <f t="shared" si="1"/>
        <v>1.4986136338638381</v>
      </c>
      <c r="D20" s="17">
        <f>E20*FWT!$K$169</f>
        <v>0.10473701115310745</v>
      </c>
      <c r="E20" s="131">
        <f t="shared" si="2"/>
        <v>0.10473701115310745</v>
      </c>
      <c r="F20" s="13">
        <f t="shared" si="0"/>
        <v>18.893887742812577</v>
      </c>
      <c r="I20" s="34">
        <f>'Curve Tables'!C20</f>
        <v>1.5230011255005296</v>
      </c>
      <c r="J20" s="105"/>
      <c r="K20" s="105">
        <f>'Curve Tables'!E20</f>
        <v>0.12798132018340239</v>
      </c>
      <c r="M20" s="14">
        <f>'12-100 Curve Tables'!B34</f>
        <v>84</v>
      </c>
      <c r="N20" s="34">
        <f>'12-100 Curve Tables'!C34</f>
        <v>1.4986136338638381</v>
      </c>
      <c r="O20" s="105"/>
      <c r="P20" s="105">
        <f>'12-100 Curve Tables'!E34</f>
        <v>0.10473701115310743</v>
      </c>
    </row>
    <row r="21" spans="1:16" x14ac:dyDescent="0.2">
      <c r="A21" s="20">
        <v>16</v>
      </c>
      <c r="B21" s="71">
        <f>('12 Data'!B20*'12 Data'!$I$9)*($D$3/'12 Data'!$C$2)*(('12 Data'!$I$8/12.25)^3)*FWT!$K$169</f>
        <v>90</v>
      </c>
      <c r="C21" s="132">
        <f t="shared" si="1"/>
        <v>1.4988897716805065</v>
      </c>
      <c r="D21" s="17">
        <f>E21*FWT!$K$169</f>
        <v>0.10648964795778784</v>
      </c>
      <c r="E21" s="131">
        <f t="shared" si="2"/>
        <v>0.10648964795778784</v>
      </c>
      <c r="F21" s="13">
        <f t="shared" si="0"/>
        <v>19.913947408429703</v>
      </c>
      <c r="I21" s="34">
        <f>'Curve Tables'!C21</f>
        <v>1.5212991176018849</v>
      </c>
      <c r="J21" s="105"/>
      <c r="K21" s="105">
        <f>'Curve Tables'!E21</f>
        <v>0.12951615271602035</v>
      </c>
      <c r="M21" s="14">
        <f>'12-100 Curve Tables'!B36</f>
        <v>90</v>
      </c>
      <c r="N21" s="34">
        <f>'12-100 Curve Tables'!C36</f>
        <v>1.4988897716805063</v>
      </c>
      <c r="O21" s="105"/>
      <c r="P21" s="105">
        <f>'12-100 Curve Tables'!E36</f>
        <v>0.10648964795778784</v>
      </c>
    </row>
    <row r="22" spans="1:16" x14ac:dyDescent="0.2">
      <c r="A22" s="20">
        <v>17</v>
      </c>
      <c r="B22" s="71">
        <f>('12 Data'!B21*'12 Data'!$I$9)*($D$3/'12 Data'!$C$2)*(('12 Data'!$I$8/12.25)^3)*FWT!$K$169</f>
        <v>96</v>
      </c>
      <c r="C22" s="132">
        <f t="shared" si="1"/>
        <v>1.4989974788688178</v>
      </c>
      <c r="D22" s="17">
        <f>E22*FWT!$K$169</f>
        <v>0.10820820226731502</v>
      </c>
      <c r="E22" s="131">
        <f t="shared" si="2"/>
        <v>0.10820820226731502</v>
      </c>
      <c r="F22" s="13">
        <f t="shared" si="0"/>
        <v>20.905689475573261</v>
      </c>
      <c r="I22" s="34">
        <f>'Curve Tables'!C22</f>
        <v>1.5194982401224149</v>
      </c>
      <c r="J22" s="105"/>
      <c r="K22" s="105">
        <f>'Curve Tables'!E22</f>
        <v>0.13101771350090333</v>
      </c>
      <c r="M22" s="14">
        <f>'12-100 Curve Tables'!B38</f>
        <v>96</v>
      </c>
      <c r="N22" s="34">
        <f>'12-100 Curve Tables'!C38</f>
        <v>1.4989974788688178</v>
      </c>
      <c r="O22" s="105"/>
      <c r="P22" s="105">
        <f>'12-100 Curve Tables'!E38</f>
        <v>0.10820820226731502</v>
      </c>
    </row>
    <row r="23" spans="1:16" x14ac:dyDescent="0.2">
      <c r="A23" s="20">
        <v>18</v>
      </c>
      <c r="B23" s="71">
        <f>('12 Data'!B22*'12 Data'!$I$9)*($D$3/'12 Data'!$C$2)*(('12 Data'!$I$8/12.25)^3)*FWT!$K$169</f>
        <v>102</v>
      </c>
      <c r="C23" s="132">
        <f t="shared" si="1"/>
        <v>1.4989459550076432</v>
      </c>
      <c r="D23" s="17">
        <f>E23*FWT!$K$169</f>
        <v>0.10989394204509312</v>
      </c>
      <c r="E23" s="131">
        <f t="shared" si="2"/>
        <v>0.10989394204509312</v>
      </c>
      <c r="F23" s="13">
        <f t="shared" si="0"/>
        <v>21.870813416732584</v>
      </c>
      <c r="I23" s="34">
        <f>'Curve Tables'!C23</f>
        <v>1.517607322294817</v>
      </c>
      <c r="J23" s="105"/>
      <c r="K23" s="105">
        <f>'Curve Tables'!E23</f>
        <v>0.13248757747206433</v>
      </c>
      <c r="M23" s="14">
        <f>'12-100 Curve Tables'!B40</f>
        <v>102</v>
      </c>
      <c r="N23" s="34">
        <f>'12-100 Curve Tables'!C40</f>
        <v>1.4989459550076434</v>
      </c>
      <c r="O23" s="105"/>
      <c r="P23" s="105">
        <f>'12-100 Curve Tables'!E40</f>
        <v>0.10989394204509312</v>
      </c>
    </row>
    <row r="24" spans="1:16" x14ac:dyDescent="0.2">
      <c r="A24" s="20">
        <v>19</v>
      </c>
      <c r="B24" s="71">
        <f>('12 Data'!B23*'12 Data'!$I$9)*($D$3/'12 Data'!$C$2)*(('12 Data'!$I$8/12.25)^3)*FWT!$K$169</f>
        <v>108</v>
      </c>
      <c r="C24" s="132">
        <f t="shared" si="1"/>
        <v>1.498744142164014</v>
      </c>
      <c r="D24" s="17">
        <f>E24*FWT!$K$169</f>
        <v>0.11154810831275962</v>
      </c>
      <c r="E24" s="131">
        <f t="shared" si="2"/>
        <v>0.11154810831275962</v>
      </c>
      <c r="F24" s="13">
        <f t="shared" si="0"/>
        <v>22.810856170380422</v>
      </c>
      <c r="I24" s="34">
        <f>'Curve Tables'!C24</f>
        <v>1.5156348788073681</v>
      </c>
      <c r="J24" s="105"/>
      <c r="K24" s="105">
        <f>'Curve Tables'!E24</f>
        <v>0.13392727674999449</v>
      </c>
      <c r="M24" s="14">
        <f>'12-100 Curve Tables'!B42</f>
        <v>108</v>
      </c>
      <c r="N24" s="34">
        <f>'12-100 Curve Tables'!C42</f>
        <v>1.498744142164014</v>
      </c>
      <c r="O24" s="105"/>
      <c r="P24" s="105">
        <f>'12-100 Curve Tables'!E42</f>
        <v>0.11154810831275962</v>
      </c>
    </row>
    <row r="25" spans="1:16" x14ac:dyDescent="0.2">
      <c r="A25" s="20">
        <v>20</v>
      </c>
      <c r="B25" s="71">
        <f>('12 Data'!B24*'12 Data'!$I$9)*($D$3/'12 Data'!$C$2)*(('12 Data'!$I$8/12.25)^3)*FWT!$K$169</f>
        <v>114</v>
      </c>
      <c r="C25" s="132">
        <f t="shared" si="1"/>
        <v>1.4984007283146394</v>
      </c>
      <c r="D25" s="17">
        <f>E25*FWT!$K$169</f>
        <v>0.11317191536799723</v>
      </c>
      <c r="E25" s="131">
        <f t="shared" si="2"/>
        <v>0.11317191536799723</v>
      </c>
      <c r="F25" s="13">
        <f t="shared" si="0"/>
        <v>23.727211547728523</v>
      </c>
      <c r="I25" s="34">
        <f>'Curve Tables'!C25</f>
        <v>1.5135891152715197</v>
      </c>
      <c r="J25" s="105"/>
      <c r="K25" s="105">
        <f>'Curve Tables'!E25</f>
        <v>0.13533830121756174</v>
      </c>
      <c r="M25" s="14">
        <f>'12-100 Curve Tables'!B44</f>
        <v>114</v>
      </c>
      <c r="N25" s="34">
        <f>'12-100 Curve Tables'!C44</f>
        <v>1.4984007283146394</v>
      </c>
      <c r="O25" s="105"/>
      <c r="P25" s="105">
        <f>'12-100 Curve Tables'!E44</f>
        <v>0.11317191536799721</v>
      </c>
    </row>
    <row r="26" spans="1:16" x14ac:dyDescent="0.2">
      <c r="A26" s="20">
        <v>21</v>
      </c>
      <c r="B26" s="71">
        <f>('12 Data'!B25*'12 Data'!$I$9)*($D$3/'12 Data'!$C$2)*(('12 Data'!$I$8/12.25)^3)*FWT!$K$169</f>
        <v>120</v>
      </c>
      <c r="C26" s="132">
        <f t="shared" si="1"/>
        <v>1.4979241507496099</v>
      </c>
      <c r="D26" s="17">
        <f>E26*FWT!$K$169</f>
        <v>0.11476655100233342</v>
      </c>
      <c r="E26" s="131">
        <f t="shared" si="2"/>
        <v>0.11476655100233342</v>
      </c>
      <c r="F26" s="13">
        <f t="shared" si="0"/>
        <v>24.621146956978894</v>
      </c>
      <c r="I26" s="34">
        <f>'Curve Tables'!C26</f>
        <v>1.5114779336484274</v>
      </c>
      <c r="J26" s="105"/>
      <c r="K26" s="105">
        <f>'Curve Tables'!E26</f>
        <v>0.13672209909271607</v>
      </c>
      <c r="M26" s="14">
        <f>'12-100 Curve Tables'!B46</f>
        <v>120</v>
      </c>
      <c r="N26" s="34">
        <f>'12-100 Curve Tables'!C46</f>
        <v>1.4979241507496099</v>
      </c>
      <c r="O26" s="105"/>
      <c r="P26" s="105">
        <f>'12-100 Curve Tables'!E46</f>
        <v>0.11476655100233342</v>
      </c>
    </row>
    <row r="27" spans="1:16" x14ac:dyDescent="0.2">
      <c r="A27" s="20">
        <v>22</v>
      </c>
      <c r="B27" s="71">
        <f>('12 Data'!B26*'12 Data'!$I$9)*($D$3/'12 Data'!$C$2)*(('12 Data'!$I$8/12.25)^3)*FWT!$K$169</f>
        <v>126</v>
      </c>
      <c r="C27" s="132">
        <f t="shared" si="1"/>
        <v>1.4973225994582888</v>
      </c>
      <c r="D27" s="17">
        <f>E27*FWT!$K$169</f>
        <v>0.11633317671892739</v>
      </c>
      <c r="E27" s="131">
        <f t="shared" si="2"/>
        <v>0.11633317671892739</v>
      </c>
      <c r="F27" s="13">
        <f t="shared" si="0"/>
        <v>25.493817867319446</v>
      </c>
      <c r="I27" s="34">
        <f>'Curve Tables'!C27</f>
        <v>1.5093089376344118</v>
      </c>
      <c r="J27" s="105"/>
      <c r="K27" s="105">
        <f>'Curve Tables'!E27</f>
        <v>0.13808007749800272</v>
      </c>
      <c r="M27" s="14">
        <f>'12-100 Curve Tables'!B48</f>
        <v>126</v>
      </c>
      <c r="N27" s="34">
        <f>'12-100 Curve Tables'!C48</f>
        <v>1.4973225994582886</v>
      </c>
      <c r="O27" s="105"/>
      <c r="P27" s="105">
        <f>'12-100 Curve Tables'!E48</f>
        <v>0.11633317671892739</v>
      </c>
    </row>
    <row r="28" spans="1:16" x14ac:dyDescent="0.2">
      <c r="A28" s="20">
        <v>23</v>
      </c>
      <c r="B28" s="71">
        <f>('12 Data'!B27*'12 Data'!$I$9)*($D$3/'12 Data'!$C$2)*(('12 Data'!$I$8/12.25)^3)*FWT!$K$169</f>
        <v>132</v>
      </c>
      <c r="C28" s="132">
        <f t="shared" si="1"/>
        <v>1.4966040204973892</v>
      </c>
      <c r="D28" s="17">
        <f>E28*FWT!$K$169</f>
        <v>0.11787292795034453</v>
      </c>
      <c r="E28" s="131">
        <f t="shared" si="2"/>
        <v>0.11787292795034453</v>
      </c>
      <c r="F28" s="13">
        <f t="shared" si="0"/>
        <v>26.346280360500923</v>
      </c>
      <c r="I28" s="34">
        <f>'Curve Tables'!C28</f>
        <v>1.5070894380053537</v>
      </c>
      <c r="J28" s="105"/>
      <c r="K28" s="105">
        <f>'Curve Tables'!E28</f>
        <v>0.13941360302688172</v>
      </c>
      <c r="M28" s="14">
        <f>'12-100 Curve Tables'!B50</f>
        <v>132</v>
      </c>
      <c r="N28" s="34">
        <f>'12-100 Curve Tables'!C50</f>
        <v>1.4966040204973889</v>
      </c>
      <c r="O28" s="105"/>
      <c r="P28" s="105">
        <f>'12-100 Curve Tables'!E50</f>
        <v>0.11787292795034453</v>
      </c>
    </row>
    <row r="29" spans="1:16" x14ac:dyDescent="0.2">
      <c r="A29" s="20">
        <v>24</v>
      </c>
      <c r="B29" s="71">
        <f>('12 Data'!B28*'12 Data'!$I$9)*($D$3/'12 Data'!$C$2)*(('12 Data'!$I$8/12.25)^3)*FWT!$K$169</f>
        <v>138</v>
      </c>
      <c r="C29" s="132">
        <f t="shared" si="1"/>
        <v>1.4957761193412393</v>
      </c>
      <c r="D29" s="17">
        <f>E29*FWT!$K$169</f>
        <v>0.11938691427631848</v>
      </c>
      <c r="E29" s="131">
        <f t="shared" si="2"/>
        <v>0.11938691427631848</v>
      </c>
      <c r="F29" s="13">
        <f t="shared" si="0"/>
        <v>27.179502057854616</v>
      </c>
      <c r="I29" s="34">
        <f>'Curve Tables'!C29</f>
        <v>1.5048264579200228</v>
      </c>
      <c r="J29" s="105"/>
      <c r="K29" s="105">
        <f>'Curve Tables'!E29</f>
        <v>0.14072400230685497</v>
      </c>
      <c r="M29" s="14">
        <f>'12-100 Curve Tables'!B52</f>
        <v>138</v>
      </c>
      <c r="N29" s="34">
        <f>'12-100 Curve Tables'!C52</f>
        <v>1.4957761193412391</v>
      </c>
      <c r="O29" s="105"/>
      <c r="P29" s="105">
        <f>'12-100 Curve Tables'!E52</f>
        <v>0.11938691427631848</v>
      </c>
    </row>
    <row r="30" spans="1:16" x14ac:dyDescent="0.2">
      <c r="A30" s="20">
        <v>25</v>
      </c>
      <c r="B30" s="71">
        <f>('12 Data'!B29*'12 Data'!$I$9)*($D$3/'12 Data'!$C$2)*(('12 Data'!$I$8/12.25)^3)*FWT!$K$169</f>
        <v>144</v>
      </c>
      <c r="C30" s="132">
        <f t="shared" si="1"/>
        <v>1.4948463642142362</v>
      </c>
      <c r="D30" s="17">
        <f>E30*FWT!$K$169</f>
        <v>0.12087621964150061</v>
      </c>
      <c r="E30" s="131">
        <f t="shared" si="2"/>
        <v>0.12087621964150061</v>
      </c>
      <c r="F30" s="13">
        <f t="shared" si="0"/>
        <v>27.994371662022914</v>
      </c>
      <c r="I30" s="34">
        <f>'Curve Tables'!C30</f>
        <v>1.5025267381823384</v>
      </c>
      <c r="J30" s="105"/>
      <c r="K30" s="105">
        <f>'Curve Tables'!E30</f>
        <v>0.1420125625594007</v>
      </c>
      <c r="M30" s="14">
        <f>'12-100 Curve Tables'!B54</f>
        <v>144</v>
      </c>
      <c r="N30" s="34">
        <f>'12-100 Curve Tables'!C54</f>
        <v>1.4948463642142362</v>
      </c>
      <c r="O30" s="105"/>
      <c r="P30" s="105">
        <f>'12-100 Curve Tables'!E54</f>
        <v>0.12087621964150061</v>
      </c>
    </row>
    <row r="31" spans="1:16" x14ac:dyDescent="0.2">
      <c r="A31" s="20">
        <v>26</v>
      </c>
      <c r="B31" s="71">
        <f>('12 Data'!B30*'12 Data'!$I$9)*($D$3/'12 Data'!$C$2)*(('12 Data'!$I$8/12.25)^3)*FWT!$K$169</f>
        <v>150</v>
      </c>
      <c r="C31" s="132">
        <f t="shared" si="1"/>
        <v>1.4938219894054852</v>
      </c>
      <c r="D31" s="17">
        <f>E31*FWT!$K$169</f>
        <v>0.12234190257319702</v>
      </c>
      <c r="E31" s="131">
        <f t="shared" si="2"/>
        <v>0.12234190257319702</v>
      </c>
      <c r="F31" s="13">
        <f t="shared" si="0"/>
        <v>28.791707313123293</v>
      </c>
      <c r="I31" s="34">
        <f>'Curve Tables'!C31</f>
        <v>1.5001967424625662</v>
      </c>
      <c r="J31" s="105"/>
      <c r="K31" s="105">
        <f>'Curve Tables'!E31</f>
        <v>0.1432805321567143</v>
      </c>
      <c r="M31" s="14">
        <f>'12-100 Curve Tables'!B56</f>
        <v>150</v>
      </c>
      <c r="N31" s="34">
        <f>'12-100 Curve Tables'!C56</f>
        <v>1.4938219894054852</v>
      </c>
      <c r="O31" s="105"/>
      <c r="P31" s="105">
        <f>'12-100 Curve Tables'!E56</f>
        <v>0.12234190257319701</v>
      </c>
    </row>
    <row r="32" spans="1:16" x14ac:dyDescent="0.2">
      <c r="A32" s="20">
        <v>27</v>
      </c>
      <c r="B32" s="71">
        <f>('12 Data'!B31*'12 Data'!$I$9)*($D$3/'12 Data'!$C$2)*(('12 Data'!$I$8/12.25)^3)*FWT!$K$169</f>
        <v>156</v>
      </c>
      <c r="C32" s="132">
        <f t="shared" si="1"/>
        <v>1.4927099985656269</v>
      </c>
      <c r="D32" s="17">
        <f>E32*FWT!$K$169</f>
        <v>0.12378499639909311</v>
      </c>
      <c r="E32" s="131">
        <f t="shared" si="2"/>
        <v>0.12378499639909311</v>
      </c>
      <c r="F32" s="13">
        <f t="shared" si="0"/>
        <v>29.572263926723164</v>
      </c>
      <c r="I32" s="34">
        <f>'Curve Tables'!C32</f>
        <v>1.4978426624774435</v>
      </c>
      <c r="J32" s="105"/>
      <c r="K32" s="105">
        <f>'Curve Tables'!E32</f>
        <v>0.14452912117525712</v>
      </c>
      <c r="M32" s="14">
        <f>'12-100 Curve Tables'!B58</f>
        <v>156</v>
      </c>
      <c r="N32" s="34">
        <f>'12-100 Curve Tables'!C58</f>
        <v>1.4927099985656269</v>
      </c>
      <c r="O32" s="105"/>
      <c r="P32" s="105">
        <f>'12-100 Curve Tables'!E58</f>
        <v>0.12378499639909311</v>
      </c>
    </row>
    <row r="33" spans="1:16" x14ac:dyDescent="0.2">
      <c r="A33" s="20">
        <v>28</v>
      </c>
      <c r="B33" s="71">
        <f>('12 Data'!B32*'12 Data'!$I$9)*($D$3/'12 Data'!$C$2)*(('12 Data'!$I$8/12.25)^3)*FWT!$K$169</f>
        <v>162</v>
      </c>
      <c r="C33" s="132">
        <f t="shared" si="1"/>
        <v>1.4915171679858519</v>
      </c>
      <c r="D33" s="17">
        <f>E33*FWT!$K$169</f>
        <v>0.12520650946496562</v>
      </c>
      <c r="E33" s="131">
        <f t="shared" si="2"/>
        <v>0.12520650946496562</v>
      </c>
      <c r="F33" s="13">
        <f t="shared" si="0"/>
        <v>30.33673965443721</v>
      </c>
      <c r="I33" s="34">
        <f>'Curve Tables'!C33</f>
        <v>1.4954704231292422</v>
      </c>
      <c r="J33" s="105"/>
      <c r="K33" s="105">
        <f>'Curve Tables'!E33</f>
        <v>0.1457595019461119</v>
      </c>
      <c r="M33" s="14">
        <f>'12-100 Curve Tables'!B60</f>
        <v>162</v>
      </c>
      <c r="N33" s="34">
        <f>'12-100 Curve Tables'!C60</f>
        <v>1.4915171679858519</v>
      </c>
      <c r="O33" s="105"/>
      <c r="P33" s="105">
        <f>'12-100 Curve Tables'!E60</f>
        <v>0.12520650946496562</v>
      </c>
    </row>
    <row r="34" spans="1:16" x14ac:dyDescent="0.2">
      <c r="A34" s="20">
        <v>29</v>
      </c>
      <c r="B34" s="71">
        <f>('12 Data'!B33*'12 Data'!$I$9)*($D$3/'12 Data'!$C$2)*(('12 Data'!$I$8/12.25)^3)*FWT!$K$169</f>
        <v>168</v>
      </c>
      <c r="C34" s="132">
        <f t="shared" si="1"/>
        <v>1.4902500498591023</v>
      </c>
      <c r="D34" s="17">
        <f>E34*FWT!$K$169</f>
        <v>0.12660742535238209</v>
      </c>
      <c r="E34" s="131">
        <f t="shared" si="2"/>
        <v>0.12660742535238209</v>
      </c>
      <c r="F34" s="13">
        <f t="shared" si="0"/>
        <v>31.085781586046963</v>
      </c>
      <c r="I34" s="34">
        <f>'Curve Tables'!C34</f>
        <v>1.4930856876037644</v>
      </c>
      <c r="J34" s="105"/>
      <c r="K34" s="105">
        <f>'Curve Tables'!E34</f>
        <v>0.14697280960214543</v>
      </c>
      <c r="M34" s="14">
        <f>'12-100 Curve Tables'!B62</f>
        <v>168</v>
      </c>
      <c r="N34" s="34">
        <f>'12-100 Curve Tables'!C62</f>
        <v>1.4902500498591023</v>
      </c>
      <c r="O34" s="105"/>
      <c r="P34" s="105">
        <f>'12-100 Curve Tables'!E62</f>
        <v>0.12660742535238209</v>
      </c>
    </row>
    <row r="35" spans="1:16" x14ac:dyDescent="0.2">
      <c r="A35" s="20">
        <v>30</v>
      </c>
      <c r="B35" s="71">
        <f>('12 Data'!B34*'12 Data'!$I$9)*($D$3/'12 Data'!$C$2)*(('12 Data'!$I$8/12.25)^3)*FWT!$K$169</f>
        <v>174</v>
      </c>
      <c r="C35" s="132">
        <f t="shared" si="1"/>
        <v>1.4889149755234623</v>
      </c>
      <c r="D35" s="17">
        <f>E35*FWT!$K$169</f>
        <v>0.12798870309638813</v>
      </c>
      <c r="E35" s="131">
        <f t="shared" si="2"/>
        <v>0.12798870309638813</v>
      </c>
      <c r="F35" s="13">
        <f t="shared" si="0"/>
        <v>31.819990793896448</v>
      </c>
      <c r="I35" s="34">
        <f>'Curve Tables'!C35</f>
        <v>1.4906938624272679</v>
      </c>
      <c r="J35" s="105"/>
      <c r="K35" s="105">
        <f>'Curve Tables'!E35</f>
        <v>0.14817014262197853</v>
      </c>
      <c r="M35" s="14">
        <f>'12-100 Curve Tables'!B64</f>
        <v>174</v>
      </c>
      <c r="N35" s="34">
        <f>'12-100 Curve Tables'!C64</f>
        <v>1.4889149755234623</v>
      </c>
      <c r="O35" s="105"/>
      <c r="P35" s="105">
        <f>'12-100 Curve Tables'!E64</f>
        <v>0.12798870309638813</v>
      </c>
    </row>
    <row r="36" spans="1:16" x14ac:dyDescent="0.2">
      <c r="A36" s="20">
        <v>31</v>
      </c>
      <c r="B36" s="71">
        <f>('12 Data'!B35*'12 Data'!$I$9)*($D$3/'12 Data'!$C$2)*(('12 Data'!$I$8/12.25)^3)*FWT!$K$169</f>
        <v>180</v>
      </c>
      <c r="C36" s="132">
        <f t="shared" si="1"/>
        <v>1.4875180586877321</v>
      </c>
      <c r="D36" s="17">
        <f>E36*FWT!$K$169</f>
        <v>0.12935127740318164</v>
      </c>
      <c r="E36" s="131">
        <f t="shared" si="2"/>
        <v>0.12935127740318164</v>
      </c>
      <c r="F36" s="13">
        <f t="shared" si="0"/>
        <v>32.539926805232128</v>
      </c>
      <c r="I36" s="34">
        <f>'Curve Tables'!C36</f>
        <v>1.4883001024823284</v>
      </c>
      <c r="J36" s="105"/>
      <c r="K36" s="105">
        <f>'Curve Tables'!E36</f>
        <v>0.14935256337076294</v>
      </c>
      <c r="M36" s="14">
        <f>'12-100 Curve Tables'!B66</f>
        <v>180</v>
      </c>
      <c r="N36" s="34">
        <f>'12-100 Curve Tables'!C66</f>
        <v>1.4875180586877321</v>
      </c>
      <c r="O36" s="105"/>
      <c r="P36" s="105">
        <f>'12-100 Curve Tables'!E66</f>
        <v>0.12935127740318164</v>
      </c>
    </row>
    <row r="37" spans="1:16" x14ac:dyDescent="0.2">
      <c r="A37" s="20">
        <v>32</v>
      </c>
      <c r="B37" s="71">
        <f>('12 Data'!B36*'12 Data'!$I$9)*($D$3/'12 Data'!$C$2)*(('12 Data'!$I$8/12.25)^3)*FWT!$K$169</f>
        <v>186</v>
      </c>
      <c r="C37" s="132">
        <f t="shared" si="1"/>
        <v>1.4860651986391944</v>
      </c>
      <c r="D37" s="17">
        <f>E37*FWT!$K$169</f>
        <v>0.1306960588677753</v>
      </c>
      <c r="E37" s="131">
        <f t="shared" si="2"/>
        <v>0.1306960588677753</v>
      </c>
      <c r="F37" s="13">
        <f t="shared" si="0"/>
        <v>33.246111575568399</v>
      </c>
      <c r="I37" s="34">
        <f>'Curve Tables'!C37</f>
        <v>1.4859093159826349</v>
      </c>
      <c r="J37" s="105"/>
      <c r="K37" s="105">
        <f>'Curve Tables'!E37</f>
        <v>0.15052109863776539</v>
      </c>
      <c r="M37" s="14">
        <f>'12-100 Curve Tables'!B68</f>
        <v>186</v>
      </c>
      <c r="N37" s="34">
        <f>'12-100 Curve Tables'!C68</f>
        <v>1.4860651986391944</v>
      </c>
      <c r="O37" s="105"/>
      <c r="P37" s="105">
        <f>'12-100 Curve Tables'!E68</f>
        <v>0.1306960588677753</v>
      </c>
    </row>
    <row r="38" spans="1:16" x14ac:dyDescent="0.2">
      <c r="A38" s="20">
        <v>33</v>
      </c>
      <c r="B38" s="71">
        <f>('12 Data'!B37*'12 Data'!$I$9)*($D$3/'12 Data'!$C$2)*(('12 Data'!$I$8/12.25)^3)*FWT!$K$169</f>
        <v>192</v>
      </c>
      <c r="C38" s="132">
        <f t="shared" si="1"/>
        <v>1.4845620834335631</v>
      </c>
      <c r="D38" s="17">
        <f>E38*FWT!$K$169</f>
        <v>0.13202393419164579</v>
      </c>
      <c r="E38" s="131">
        <f t="shared" si="2"/>
        <v>0.13202393419164579</v>
      </c>
      <c r="F38" s="13">
        <f t="shared" si="0"/>
        <v>33.939033025619771</v>
      </c>
      <c r="I38" s="34">
        <f>'Curve Tables'!C38</f>
        <v>1.4835261694067159</v>
      </c>
      <c r="J38" s="105"/>
      <c r="K38" s="105">
        <f>'Curve Tables'!E38</f>
        <v>0.15167674017075902</v>
      </c>
      <c r="M38" s="14">
        <f>'12-100 Curve Tables'!B70</f>
        <v>192</v>
      </c>
      <c r="N38" s="34">
        <f>'12-100 Curve Tables'!C70</f>
        <v>1.4845620834335631</v>
      </c>
      <c r="O38" s="105"/>
      <c r="P38" s="105">
        <f>'12-100 Curve Tables'!E70</f>
        <v>0.13202393419164579</v>
      </c>
    </row>
    <row r="39" spans="1:16" x14ac:dyDescent="0.2">
      <c r="A39" s="20">
        <v>34</v>
      </c>
      <c r="B39" s="71">
        <f>('12 Data'!B38*'12 Data'!$I$9)*($D$3/'12 Data'!$C$2)*(('12 Data'!$I$8/12.25)^3)*FWT!$K$169</f>
        <v>198</v>
      </c>
      <c r="C39" s="132">
        <f t="shared" ref="C39:C70" si="3">((I39*$J$2)+(N39*$O$2))/50</f>
        <v>1.4830141930671232</v>
      </c>
      <c r="D39" s="17">
        <f>E39*FWT!$K$169</f>
        <v>0.13333576640037106</v>
      </c>
      <c r="E39" s="131">
        <f t="shared" ref="E39:E70" si="4">((K39*$J$2)+(P39*$O$2))/50</f>
        <v>0.13333576640037106</v>
      </c>
      <c r="F39" s="13">
        <f t="shared" si="0"/>
        <v>34.619148195484925</v>
      </c>
      <c r="I39" s="34">
        <f>'Curve Tables'!C39</f>
        <v>1.4811550923906007</v>
      </c>
      <c r="J39" s="105"/>
      <c r="K39" s="105">
        <f>'Curve Tables'!E39</f>
        <v>0.15282044520722163</v>
      </c>
      <c r="M39" s="14">
        <f>'12-100 Curve Tables'!B72</f>
        <v>198</v>
      </c>
      <c r="N39" s="34">
        <f>'12-100 Curve Tables'!C72</f>
        <v>1.4830141930671232</v>
      </c>
      <c r="O39" s="105"/>
      <c r="P39" s="105">
        <f>'12-100 Curve Tables'!E72</f>
        <v>0.13333576640037106</v>
      </c>
    </row>
    <row r="40" spans="1:16" x14ac:dyDescent="0.2">
      <c r="A40" s="20">
        <v>35</v>
      </c>
      <c r="B40" s="71">
        <f>('12 Data'!B39*'12 Data'!$I$9)*($D$3/'12 Data'!$C$2)*(('12 Data'!$I$8/12.25)^3)*FWT!$K$169</f>
        <v>204</v>
      </c>
      <c r="C40" s="132">
        <f t="shared" si="3"/>
        <v>1.4814268026310558</v>
      </c>
      <c r="D40" s="17">
        <f>E40*FWT!$K$169</f>
        <v>0.13463239506125496</v>
      </c>
      <c r="E40" s="131">
        <f t="shared" si="4"/>
        <v>0.13463239506125496</v>
      </c>
      <c r="F40" s="13">
        <f t="shared" si="0"/>
        <v>35.286886062303083</v>
      </c>
      <c r="I40" s="34">
        <f>'Curve Tables'!C40</f>
        <v>1.4788002825794135</v>
      </c>
      <c r="J40" s="105"/>
      <c r="K40" s="105">
        <f>'Curve Tables'!E40</f>
        <v>0.15395313700234128</v>
      </c>
      <c r="M40" s="14">
        <f>'12-100 Curve Tables'!B74</f>
        <v>204</v>
      </c>
      <c r="N40" s="34">
        <f>'12-100 Curve Tables'!C74</f>
        <v>1.4814268026310558</v>
      </c>
      <c r="O40" s="105"/>
      <c r="P40" s="105">
        <f>'12-100 Curve Tables'!E74</f>
        <v>0.13463239506125496</v>
      </c>
    </row>
    <row r="41" spans="1:16" x14ac:dyDescent="0.2">
      <c r="A41" s="20">
        <v>36</v>
      </c>
      <c r="B41" s="71">
        <f>('12 Data'!B40*'12 Data'!$I$9)*($D$3/'12 Data'!$C$2)*(('12 Data'!$I$8/12.25)^3)*FWT!$K$169</f>
        <v>210</v>
      </c>
      <c r="C41" s="132">
        <f t="shared" si="3"/>
        <v>1.4798049854479505</v>
      </c>
      <c r="D41" s="17">
        <f>E41*FWT!$K$169</f>
        <v>0.13591463650093921</v>
      </c>
      <c r="E41" s="131">
        <f t="shared" si="4"/>
        <v>0.13591463650093921</v>
      </c>
      <c r="F41" s="13">
        <f t="shared" si="0"/>
        <v>35.942650061290614</v>
      </c>
      <c r="I41" s="34">
        <f>'Curve Tables'!C41</f>
        <v>1.4764657104379013</v>
      </c>
      <c r="J41" s="105"/>
      <c r="K41" s="105">
        <f>'Curve Tables'!E41</f>
        <v>0.15507570535382895</v>
      </c>
      <c r="M41" s="14">
        <f>'12-100 Curve Tables'!B76</f>
        <v>210</v>
      </c>
      <c r="N41" s="34">
        <f>'12-100 Curve Tables'!C76</f>
        <v>1.4798049854479505</v>
      </c>
      <c r="O41" s="105"/>
      <c r="P41" s="105">
        <f>'12-100 Curve Tables'!E76</f>
        <v>0.13591463650093921</v>
      </c>
    </row>
    <row r="42" spans="1:16" x14ac:dyDescent="0.2">
      <c r="A42" s="20">
        <v>37</v>
      </c>
      <c r="B42" s="71">
        <f>('12 Data'!B41*'12 Data'!$I$9)*($D$3/'12 Data'!$C$2)*(('12 Data'!$I$8/12.25)^3)*FWT!$K$169</f>
        <v>216</v>
      </c>
      <c r="C42" s="132">
        <f t="shared" si="3"/>
        <v>1.4781536161905067</v>
      </c>
      <c r="D42" s="17">
        <f>E42*FWT!$K$169</f>
        <v>0.13718328402300323</v>
      </c>
      <c r="E42" s="131">
        <f t="shared" si="4"/>
        <v>0.13718328402300323</v>
      </c>
      <c r="F42" s="13">
        <f t="shared" si="0"/>
        <v>36.586820344711782</v>
      </c>
      <c r="I42" s="34">
        <f>'Curve Tables'!C42</f>
        <v>1.4741551240198945</v>
      </c>
      <c r="J42" s="105"/>
      <c r="K42" s="105">
        <f>'Curve Tables'!E42</f>
        <v>0.15618900712353825</v>
      </c>
      <c r="M42" s="14">
        <f>'12-100 Curve Tables'!B78</f>
        <v>216</v>
      </c>
      <c r="N42" s="34">
        <f>'12-100 Curve Tables'!C78</f>
        <v>1.4781536161905067</v>
      </c>
      <c r="O42" s="105"/>
      <c r="P42" s="105">
        <f>'12-100 Curve Tables'!E78</f>
        <v>0.13718328402300323</v>
      </c>
    </row>
    <row r="43" spans="1:16" x14ac:dyDescent="0.2">
      <c r="A43" s="20">
        <v>38</v>
      </c>
      <c r="B43" s="71">
        <f>('12 Data'!B42*'12 Data'!$I$9)*($D$3/'12 Data'!$C$2)*(('12 Data'!$I$8/12.25)^3)*FWT!$K$169</f>
        <v>222</v>
      </c>
      <c r="C43" s="132">
        <f t="shared" si="3"/>
        <v>1.4764773739824204</v>
      </c>
      <c r="D43" s="17">
        <f>E43*FWT!$K$169</f>
        <v>0.13843910812555099</v>
      </c>
      <c r="E43" s="131">
        <f t="shared" si="4"/>
        <v>0.13843910812555099</v>
      </c>
      <c r="F43" s="13">
        <f t="shared" si="0"/>
        <v>37.219755808783688</v>
      </c>
      <c r="I43" s="34">
        <f>'Curve Tables'!C43</f>
        <v>1.4718720536966994</v>
      </c>
      <c r="J43" s="105"/>
      <c r="K43" s="105">
        <f>'Curve Tables'!E43</f>
        <v>0.1572938667558926</v>
      </c>
      <c r="M43" s="14">
        <f>'12-100 Curve Tables'!B80</f>
        <v>222</v>
      </c>
      <c r="N43" s="34">
        <f>'12-100 Curve Tables'!C80</f>
        <v>1.4764773739824204</v>
      </c>
      <c r="O43" s="105"/>
      <c r="P43" s="105">
        <f>'12-100 Curve Tables'!E80</f>
        <v>0.13843910812555099</v>
      </c>
    </row>
    <row r="44" spans="1:16" x14ac:dyDescent="0.2">
      <c r="A44" s="20">
        <v>39</v>
      </c>
      <c r="B44" s="71">
        <f>('12 Data'!B43*'12 Data'!$I$9)*($D$3/'12 Data'!$C$2)*(('12 Data'!$I$8/12.25)^3)*FWT!$K$169</f>
        <v>228</v>
      </c>
      <c r="C44" s="132">
        <f t="shared" si="3"/>
        <v>1.4747807454814592</v>
      </c>
      <c r="D44" s="17">
        <f>E44*FWT!$K$169</f>
        <v>0.13968285671878589</v>
      </c>
      <c r="E44" s="131">
        <f t="shared" si="4"/>
        <v>0.13968285671878589</v>
      </c>
      <c r="F44" s="13">
        <f t="shared" si="0"/>
        <v>37.841795914630197</v>
      </c>
      <c r="I44" s="34">
        <f>'Curve Tables'!C44</f>
        <v>1.4696198168444281</v>
      </c>
      <c r="J44" s="105"/>
      <c r="K44" s="105">
        <f>'Curve Tables'!E44</f>
        <v>0.15839107679311903</v>
      </c>
      <c r="M44" s="14">
        <f>'12-100 Curve Tables'!B82</f>
        <v>228</v>
      </c>
      <c r="N44" s="34">
        <f>'12-100 Curve Tables'!C82</f>
        <v>1.474780745481459</v>
      </c>
      <c r="O44" s="105"/>
      <c r="P44" s="105">
        <f>'12-100 Curve Tables'!E82</f>
        <v>0.13968285671878589</v>
      </c>
    </row>
    <row r="45" spans="1:16" x14ac:dyDescent="0.2">
      <c r="A45" s="20">
        <v>40</v>
      </c>
      <c r="B45" s="71">
        <f>('12 Data'!B44*'12 Data'!$I$9)*($D$3/'12 Data'!$C$2)*(('12 Data'!$I$8/12.25)^3)*FWT!$K$169</f>
        <v>234</v>
      </c>
      <c r="C45" s="132">
        <f t="shared" si="3"/>
        <v>1.4730680279447232</v>
      </c>
      <c r="D45" s="17">
        <f>E45*FWT!$K$169</f>
        <v>0.14091525534257282</v>
      </c>
      <c r="E45" s="131">
        <f t="shared" si="4"/>
        <v>0.14091525534257282</v>
      </c>
      <c r="F45" s="13">
        <f t="shared" si="0"/>
        <v>38.453262326077208</v>
      </c>
      <c r="I45" s="34">
        <f>'Curve Tables'!C45</f>
        <v>1.4674015224902561</v>
      </c>
      <c r="J45" s="105"/>
      <c r="K45" s="105">
        <f>'Curve Tables'!E45</f>
        <v>0.15948139838728953</v>
      </c>
      <c r="M45" s="14">
        <f>'12-100 Curve Tables'!B84</f>
        <v>234</v>
      </c>
      <c r="N45" s="34">
        <f>'12-100 Curve Tables'!C84</f>
        <v>1.4730680279447235</v>
      </c>
      <c r="O45" s="105"/>
      <c r="P45" s="105">
        <f>'12-100 Curve Tables'!E84</f>
        <v>0.14091525534257282</v>
      </c>
    </row>
    <row r="46" spans="1:16" x14ac:dyDescent="0.2">
      <c r="A46" s="20">
        <v>41</v>
      </c>
      <c r="B46" s="71">
        <f>('12 Data'!B45*'12 Data'!$I$9)*($D$3/'12 Data'!$C$2)*(('12 Data'!$I$8/12.25)^3)*FWT!$K$169</f>
        <v>240</v>
      </c>
      <c r="C46" s="132">
        <f t="shared" si="3"/>
        <v>1.471343332276098</v>
      </c>
      <c r="D46" s="17">
        <f>E46*FWT!$K$169</f>
        <v>0.14213700738398777</v>
      </c>
      <c r="E46" s="131">
        <f t="shared" si="4"/>
        <v>0.14213700738398777</v>
      </c>
      <c r="F46" s="13">
        <f t="shared" si="0"/>
        <v>39.054460384232151</v>
      </c>
      <c r="I46" s="34">
        <f>'Curve Tables'!C46</f>
        <v>1.4652200759176184</v>
      </c>
      <c r="J46" s="105"/>
      <c r="K46" s="105">
        <f>'Curve Tables'!E46</f>
        <v>0.16056556180916939</v>
      </c>
      <c r="M46" s="14">
        <f>'12-100 Curve Tables'!B86</f>
        <v>240</v>
      </c>
      <c r="N46" s="34">
        <f>'12-100 Curve Tables'!C86</f>
        <v>1.471343332276098</v>
      </c>
      <c r="O46" s="105"/>
      <c r="P46" s="105">
        <f>'12-100 Curve Tables'!E86</f>
        <v>0.14213700738398777</v>
      </c>
    </row>
    <row r="47" spans="1:16" x14ac:dyDescent="0.2">
      <c r="A47" s="20">
        <v>42</v>
      </c>
      <c r="B47" s="71">
        <f>('12 Data'!B46*'12 Data'!$I$9)*($D$3/'12 Data'!$C$2)*(('12 Data'!$I$8/12.25)^3)*FWT!$K$169</f>
        <v>246</v>
      </c>
      <c r="C47" s="132">
        <f t="shared" si="3"/>
        <v>1.4696105860558859</v>
      </c>
      <c r="D47" s="17">
        <f>E47*FWT!$K$169</f>
        <v>0.14334879429485498</v>
      </c>
      <c r="E47" s="131">
        <f t="shared" si="4"/>
        <v>0.14334879429485498</v>
      </c>
      <c r="F47" s="13">
        <f t="shared" si="0"/>
        <v>39.645680436339852</v>
      </c>
      <c r="I47" s="34">
        <f>'Curve Tables'!C47</f>
        <v>1.4630781832303343</v>
      </c>
      <c r="J47" s="105"/>
      <c r="K47" s="105">
        <f>'Curve Tables'!E47</f>
        <v>0.16164426695387274</v>
      </c>
      <c r="M47" s="14">
        <f>'12-100 Curve Tables'!B88</f>
        <v>246</v>
      </c>
      <c r="N47" s="34">
        <f>'12-100 Curve Tables'!C88</f>
        <v>1.4696105860558859</v>
      </c>
      <c r="O47" s="105"/>
      <c r="P47" s="105">
        <f>'12-100 Curve Tables'!E88</f>
        <v>0.14334879429485498</v>
      </c>
    </row>
    <row r="48" spans="1:16" x14ac:dyDescent="0.2">
      <c r="A48" s="20">
        <v>43</v>
      </c>
      <c r="B48" s="71">
        <f>('12 Data'!B47*'12 Data'!$I$9)*($D$3/'12 Data'!$C$2)*(('12 Data'!$I$8/12.25)^3)*FWT!$K$169</f>
        <v>252</v>
      </c>
      <c r="C48" s="132">
        <f t="shared" si="3"/>
        <v>1.4678735365526348</v>
      </c>
      <c r="D48" s="17">
        <f>E48*FWT!$K$169</f>
        <v>0.14455127580927182</v>
      </c>
      <c r="E48" s="131">
        <f t="shared" si="4"/>
        <v>0.14455127580927182</v>
      </c>
      <c r="F48" s="13">
        <f t="shared" si="0"/>
        <v>40.227199034296518</v>
      </c>
      <c r="I48" s="34">
        <f>'Curve Tables'!C48</f>
        <v>1.4609783558756697</v>
      </c>
      <c r="J48" s="105"/>
      <c r="K48" s="105">
        <f>'Curve Tables'!E48</f>
        <v>0.16271818384332512</v>
      </c>
      <c r="M48" s="14">
        <f>'12-100 Curve Tables'!B90</f>
        <v>252</v>
      </c>
      <c r="N48" s="34">
        <f>'12-100 Curve Tables'!C90</f>
        <v>1.4678735365526348</v>
      </c>
      <c r="O48" s="105"/>
      <c r="P48" s="105">
        <f>'12-100 Curve Tables'!E90</f>
        <v>0.14455127580927182</v>
      </c>
    </row>
    <row r="49" spans="1:16" x14ac:dyDescent="0.2">
      <c r="A49" s="20">
        <v>44</v>
      </c>
      <c r="B49" s="71">
        <f>('12 Data'!B48*'12 Data'!$I$9)*($D$3/'12 Data'!$C$2)*(('12 Data'!$I$8/12.25)^3)*FWT!$K$169</f>
        <v>258</v>
      </c>
      <c r="C49" s="132">
        <f t="shared" si="3"/>
        <v>1.4661357537171462</v>
      </c>
      <c r="D49" s="17">
        <f>E49*FWT!$K$169</f>
        <v>0.14574509016112067</v>
      </c>
      <c r="E49" s="131">
        <f t="shared" si="4"/>
        <v>0.14574509016112067</v>
      </c>
      <c r="F49" s="13">
        <f t="shared" si="0"/>
        <v>40.799280016378226</v>
      </c>
      <c r="I49" s="34">
        <f>'Curve Tables'!C49</f>
        <v>1.4589229151263288</v>
      </c>
      <c r="J49" s="105"/>
      <c r="K49" s="105">
        <f>'Curve Tables'!E49</f>
        <v>0.16378795312553324</v>
      </c>
      <c r="M49" s="14">
        <f>'12-100 Curve Tables'!B92</f>
        <v>258</v>
      </c>
      <c r="N49" s="34">
        <f>'12-100 Curve Tables'!C92</f>
        <v>1.4661357537171464</v>
      </c>
      <c r="O49" s="105"/>
      <c r="P49" s="105">
        <f>'12-100 Curve Tables'!E92</f>
        <v>0.14574509016112067</v>
      </c>
    </row>
    <row r="50" spans="1:16" x14ac:dyDescent="0.2">
      <c r="A50" s="20">
        <v>45</v>
      </c>
      <c r="B50" s="71">
        <f>('12 Data'!B49*'12 Data'!$I$9)*($D$3/'12 Data'!$C$2)*(('12 Data'!$I$8/12.25)^3)*FWT!$K$169</f>
        <v>264</v>
      </c>
      <c r="C50" s="132">
        <f t="shared" si="3"/>
        <v>1.4644006331586765</v>
      </c>
      <c r="D50" s="17">
        <f>E50*FWT!$K$169</f>
        <v>0.14693085430156877</v>
      </c>
      <c r="E50" s="131">
        <f t="shared" si="4"/>
        <v>0.14693085430156877</v>
      </c>
      <c r="F50" s="13">
        <f t="shared" si="0"/>
        <v>41.362175484160865</v>
      </c>
      <c r="I50" s="34">
        <f>'Curve Tables'!C50</f>
        <v>1.4569139965213824</v>
      </c>
      <c r="J50" s="105"/>
      <c r="K50" s="105">
        <f>'Curve Tables'!E50</f>
        <v>0.16485418657066186</v>
      </c>
      <c r="M50" s="14">
        <f>'12-100 Curve Tables'!B94</f>
        <v>264</v>
      </c>
      <c r="N50" s="34">
        <f>'12-100 Curve Tables'!C94</f>
        <v>1.4644006331586767</v>
      </c>
      <c r="O50" s="105"/>
      <c r="P50" s="105">
        <f>'12-100 Curve Tables'!E94</f>
        <v>0.14693085430156877</v>
      </c>
    </row>
    <row r="51" spans="1:16" x14ac:dyDescent="0.2">
      <c r="A51" s="20">
        <v>46</v>
      </c>
      <c r="B51" s="71">
        <f>('12 Data'!B50*'12 Data'!$I$9)*($D$3/'12 Data'!$C$2)*(('12 Data'!$I$8/12.25)^3)*FWT!$K$169</f>
        <v>270</v>
      </c>
      <c r="C51" s="132">
        <f t="shared" si="3"/>
        <v>1.46267139910332</v>
      </c>
      <c r="D51" s="17">
        <f>E51*FWT!$K$169</f>
        <v>0.14810916411655559</v>
      </c>
      <c r="E51" s="131">
        <f t="shared" si="4"/>
        <v>0.14810916411655559</v>
      </c>
      <c r="F51" s="13">
        <f t="shared" si="0"/>
        <v>41.916126685237195</v>
      </c>
      <c r="I51" s="34">
        <f>'Curve Tables'!C51</f>
        <v>1.4549535542661267</v>
      </c>
      <c r="J51" s="105"/>
      <c r="K51" s="105">
        <f>'Curve Tables'!E51</f>
        <v>0.16591746756391787</v>
      </c>
      <c r="M51" s="14">
        <f>'12-100 Curve Tables'!B96</f>
        <v>270</v>
      </c>
      <c r="N51" s="34">
        <f>'12-100 Curve Tables'!C96</f>
        <v>1.46267139910332</v>
      </c>
      <c r="O51" s="105"/>
      <c r="P51" s="105">
        <f>'12-100 Curve Tables'!E96</f>
        <v>0.14810916411655559</v>
      </c>
    </row>
    <row r="52" spans="1:16" x14ac:dyDescent="0.2">
      <c r="A52" s="20">
        <v>47</v>
      </c>
      <c r="B52" s="71">
        <f>('12 Data'!B51*'12 Data'!$I$9)*($D$3/'12 Data'!$C$2)*(('12 Data'!$I$8/12.25)^3)*FWT!$K$169</f>
        <v>276</v>
      </c>
      <c r="C52" s="132">
        <f t="shared" si="3"/>
        <v>1.460951107334584</v>
      </c>
      <c r="D52" s="17">
        <f>E52*FWT!$K$169</f>
        <v>0.14928059464426705</v>
      </c>
      <c r="E52" s="131">
        <f t="shared" si="4"/>
        <v>0.14928059464426705</v>
      </c>
      <c r="F52" s="13">
        <f t="shared" si="0"/>
        <v>42.461364811143824</v>
      </c>
      <c r="I52" s="34">
        <f>'Curve Tables'!C52</f>
        <v>1.4530433655908774</v>
      </c>
      <c r="J52" s="105"/>
      <c r="K52" s="105">
        <f>'Curve Tables'!E52</f>
        <v>0.16697835159524152</v>
      </c>
      <c r="M52" s="14">
        <f>'12-100 Curve Tables'!B98</f>
        <v>276</v>
      </c>
      <c r="N52" s="34">
        <f>'12-100 Curve Tables'!C98</f>
        <v>1.460951107334584</v>
      </c>
      <c r="O52" s="105"/>
      <c r="P52" s="105">
        <f>'12-100 Curve Tables'!E98</f>
        <v>0.14928059464426705</v>
      </c>
    </row>
    <row r="53" spans="1:16" x14ac:dyDescent="0.2">
      <c r="A53" s="20">
        <v>48</v>
      </c>
      <c r="B53" s="71">
        <f>('12 Data'!B52*'12 Data'!$I$9)*($D$3/'12 Data'!$C$2)*(('12 Data'!$I$8/12.25)^3)*FWT!$K$169</f>
        <v>282</v>
      </c>
      <c r="C53" s="132">
        <f t="shared" si="3"/>
        <v>1.4592426481161482</v>
      </c>
      <c r="D53" s="17">
        <f>E53*FWT!$K$169</f>
        <v>0.15044570029259827</v>
      </c>
      <c r="E53" s="131">
        <f t="shared" si="4"/>
        <v>0.15044570029259827</v>
      </c>
      <c r="F53" s="13">
        <f t="shared" si="0"/>
        <v>42.998111718870241</v>
      </c>
      <c r="I53" s="34">
        <f>'Curve Tables'!C53</f>
        <v>1.4511850350686959</v>
      </c>
      <c r="J53" s="105"/>
      <c r="K53" s="105">
        <f>'Curve Tables'!E53</f>
        <v>0.16803736674580463</v>
      </c>
      <c r="M53" s="14">
        <f>'12-100 Curve Tables'!B100</f>
        <v>282</v>
      </c>
      <c r="N53" s="34">
        <f>'12-100 Curve Tables'!C100</f>
        <v>1.4592426481161482</v>
      </c>
      <c r="O53" s="105"/>
      <c r="P53" s="105">
        <f>'12-100 Curve Tables'!E100</f>
        <v>0.15044570029259827</v>
      </c>
    </row>
    <row r="54" spans="1:16" x14ac:dyDescent="0.2">
      <c r="A54" s="20">
        <v>49</v>
      </c>
      <c r="B54" s="71">
        <f>('12 Data'!B53*'12 Data'!$I$9)*($D$3/'12 Data'!$C$2)*(('12 Data'!$I$8/12.25)^3)*FWT!$K$169</f>
        <v>288</v>
      </c>
      <c r="C54" s="132">
        <f t="shared" si="3"/>
        <v>1.4575487490968135</v>
      </c>
      <c r="D54" s="17">
        <f>E54*FWT!$K$169</f>
        <v>0.15160501505660301</v>
      </c>
      <c r="E54" s="131">
        <f t="shared" si="4"/>
        <v>0.15160501505660301</v>
      </c>
      <c r="F54" s="13">
        <f t="shared" si="0"/>
        <v>43.526580583414173</v>
      </c>
      <c r="I54" s="34">
        <f>'Curve Tables'!C54</f>
        <v>1.4493799988920482</v>
      </c>
      <c r="J54" s="105"/>
      <c r="K54" s="105">
        <f>'Curve Tables'!E54</f>
        <v>0.169095014171316</v>
      </c>
      <c r="M54" s="14">
        <f>'12-100 Curve Tables'!B102</f>
        <v>288</v>
      </c>
      <c r="N54" s="34">
        <f>'12-100 Curve Tables'!C102</f>
        <v>1.4575487490968135</v>
      </c>
      <c r="O54" s="105"/>
      <c r="P54" s="105">
        <f>'12-100 Curve Tables'!E102</f>
        <v>0.15160501505660301</v>
      </c>
    </row>
    <row r="55" spans="1:16" x14ac:dyDescent="0.2">
      <c r="A55" s="20">
        <v>50</v>
      </c>
      <c r="B55" s="71">
        <f>('12 Data'!B54*'12 Data'!$I$9)*($D$3/'12 Data'!$C$2)*(('12 Data'!$I$8/12.25)^3)*FWT!$K$169</f>
        <v>294</v>
      </c>
      <c r="C55" s="132">
        <f t="shared" si="3"/>
        <v>1.4558719781976357</v>
      </c>
      <c r="D55" s="17">
        <f>E55*FWT!$K$169</f>
        <v>0.15275905273593093</v>
      </c>
      <c r="E55" s="131">
        <f t="shared" si="4"/>
        <v>0.15275905273593093</v>
      </c>
      <c r="F55" s="13">
        <f t="shared" si="0"/>
        <v>44.046976488050724</v>
      </c>
      <c r="I55" s="34">
        <f>'Curve Tables'!C55</f>
        <v>1.4476295291083998</v>
      </c>
      <c r="J55" s="105"/>
      <c r="K55" s="105">
        <f>'Curve Tables'!E55</f>
        <v>0.17015176858213421</v>
      </c>
      <c r="M55" s="14">
        <f>'12-100 Curve Tables'!B104</f>
        <v>294</v>
      </c>
      <c r="N55" s="34">
        <f>'12-100 Curve Tables'!C104</f>
        <v>1.4558719781976357</v>
      </c>
      <c r="O55" s="105"/>
      <c r="P55" s="105">
        <f>'12-100 Curve Tables'!E104</f>
        <v>0.15275905273593093</v>
      </c>
    </row>
    <row r="56" spans="1:16" x14ac:dyDescent="0.2">
      <c r="A56" s="20">
        <v>51</v>
      </c>
      <c r="B56" s="71">
        <f>('12 Data'!B55*'12 Data'!$I$9)*($D$3/'12 Data'!$C$2)*(('12 Data'!$I$8/12.25)^3)*FWT!$K$169</f>
        <v>300</v>
      </c>
      <c r="C56" s="132">
        <f t="shared" si="3"/>
        <v>1.4542147464812494</v>
      </c>
      <c r="D56" s="17">
        <f>E56*FWT!$K$169</f>
        <v>0.15390830715225234</v>
      </c>
      <c r="E56" s="131">
        <f t="shared" si="4"/>
        <v>0.15390830715225234</v>
      </c>
      <c r="F56" s="13">
        <f t="shared" si="0"/>
        <v>44.559496958284939</v>
      </c>
      <c r="I56" s="34">
        <f>'Curve Tables'!C56</f>
        <v>1.4459347378147407</v>
      </c>
      <c r="J56" s="105"/>
      <c r="K56" s="105">
        <f>'Curve Tables'!E56</f>
        <v>0.17120807872018709</v>
      </c>
      <c r="M56" s="14">
        <f>'12-100 Curve Tables'!B106</f>
        <v>300</v>
      </c>
      <c r="N56" s="34">
        <f>'12-100 Curve Tables'!C106</f>
        <v>1.4542147464812494</v>
      </c>
      <c r="O56" s="105"/>
      <c r="P56" s="105">
        <f>'12-100 Curve Tables'!E106</f>
        <v>0.15390830715225234</v>
      </c>
    </row>
    <row r="57" spans="1:16" x14ac:dyDescent="0.2">
      <c r="A57" s="20">
        <v>52</v>
      </c>
      <c r="B57" s="71">
        <f>('12 Data'!B56*'12 Data'!$I$9)*($D$3/'12 Data'!$C$2)*(('12 Data'!$I$8/12.25)^3)*FWT!$K$169</f>
        <v>306</v>
      </c>
      <c r="C57" s="132">
        <f t="shared" si="3"/>
        <v>1.4525793110033753</v>
      </c>
      <c r="D57" s="17">
        <f>E57*FWT!$K$169</f>
        <v>0.15505325236667064</v>
      </c>
      <c r="E57" s="131">
        <f t="shared" si="4"/>
        <v>0.15505325236667064</v>
      </c>
      <c r="F57" s="13">
        <f t="shared" si="0"/>
        <v>45.064332444842812</v>
      </c>
      <c r="I57" s="34">
        <f>'Curve Tables'!C57</f>
        <v>1.4442965813110453</v>
      </c>
      <c r="J57" s="105"/>
      <c r="K57" s="105">
        <f>'Curve Tables'!E57</f>
        <v>0.17226436783269877</v>
      </c>
      <c r="M57" s="14">
        <f>'12-100 Curve Tables'!B108</f>
        <v>306</v>
      </c>
      <c r="N57" s="34">
        <f>'12-100 Curve Tables'!C108</f>
        <v>1.4525793110033756</v>
      </c>
      <c r="O57" s="105"/>
      <c r="P57" s="105">
        <f>'12-100 Curve Tables'!E108</f>
        <v>0.15505325236667064</v>
      </c>
    </row>
    <row r="58" spans="1:16" x14ac:dyDescent="0.2">
      <c r="A58" s="20">
        <v>53</v>
      </c>
      <c r="B58" s="71">
        <f>('12 Data'!B57*'12 Data'!$I$9)*($D$3/'12 Data'!$C$2)*(('12 Data'!$I$8/12.25)^3)*FWT!$K$169</f>
        <v>312</v>
      </c>
      <c r="C58" s="132">
        <f t="shared" si="3"/>
        <v>1.4509677776465211</v>
      </c>
      <c r="D58" s="17">
        <f>E58*FWT!$K$169</f>
        <v>0.1561943428971217</v>
      </c>
      <c r="E58" s="131">
        <f t="shared" si="4"/>
        <v>0.1561943428971217</v>
      </c>
      <c r="F58" s="13">
        <f t="shared" si="0"/>
        <v>45.561666760514754</v>
      </c>
      <c r="I58" s="34">
        <f>'Curve Tables'!C58</f>
        <v>1.4427158642126656</v>
      </c>
      <c r="J58" s="105"/>
      <c r="K58" s="105">
        <f>'Curve Tables'!E58</f>
        <v>0.17332103414272351</v>
      </c>
      <c r="M58" s="14">
        <f>'12-100 Curve Tables'!B110</f>
        <v>312</v>
      </c>
      <c r="N58" s="34">
        <f>'12-100 Curve Tables'!C110</f>
        <v>1.4509677776465211</v>
      </c>
      <c r="O58" s="105"/>
      <c r="P58" s="105">
        <f>'12-100 Curve Tables'!E110</f>
        <v>0.1561943428971217</v>
      </c>
    </row>
    <row r="59" spans="1:16" x14ac:dyDescent="0.2">
      <c r="A59" s="20">
        <v>54</v>
      </c>
      <c r="B59" s="71">
        <f>('12 Data'!B58*'12 Data'!$I$9)*($D$3/'12 Data'!$C$2)*(('12 Data'!$I$8/12.25)^3)*FWT!$K$169</f>
        <v>318</v>
      </c>
      <c r="C59" s="132">
        <f t="shared" si="3"/>
        <v>1.4493821039358596</v>
      </c>
      <c r="D59" s="17">
        <f>E59*FWT!$K$169</f>
        <v>0.15733201393576152</v>
      </c>
      <c r="E59" s="131">
        <f t="shared" si="4"/>
        <v>0.15733201393576152</v>
      </c>
      <c r="F59" s="13">
        <f t="shared" si="0"/>
        <v>46.051677475186295</v>
      </c>
      <c r="I59" s="34">
        <f>'Curve Tables'!C59</f>
        <v>1.4411932435216559</v>
      </c>
      <c r="J59" s="105"/>
      <c r="K59" s="105">
        <f>'Curve Tables'!E59</f>
        <v>0.17437845131648705</v>
      </c>
      <c r="M59" s="14">
        <f>'12-100 Curve Tables'!B112</f>
        <v>318</v>
      </c>
      <c r="N59" s="34">
        <f>'12-100 Curve Tables'!C112</f>
        <v>1.4493821039358596</v>
      </c>
      <c r="O59" s="105"/>
      <c r="P59" s="105">
        <f>'12-100 Curve Tables'!E112</f>
        <v>0.15733201393576152</v>
      </c>
    </row>
    <row r="60" spans="1:16" x14ac:dyDescent="0.2">
      <c r="A60" s="20">
        <v>55</v>
      </c>
      <c r="B60" s="71">
        <f>('12 Data'!B59*'12 Data'!$I$9)*($D$3/'12 Data'!$C$2)*(('12 Data'!$I$8/12.25)^3)*FWT!$K$169</f>
        <v>324</v>
      </c>
      <c r="C60" s="132">
        <f t="shared" si="3"/>
        <v>1.4478241018373064</v>
      </c>
      <c r="D60" s="17">
        <f>E60*FWT!$K$169</f>
        <v>0.15846668156634078</v>
      </c>
      <c r="E60" s="131">
        <f t="shared" si="4"/>
        <v>0.15846668156634078</v>
      </c>
      <c r="F60" s="13">
        <f t="shared" si="0"/>
        <v>46.534536272969021</v>
      </c>
      <c r="I60" s="34">
        <f>'Curve Tables'!C60</f>
        <v>1.4397292326570343</v>
      </c>
      <c r="J60" s="105"/>
      <c r="K60" s="105">
        <f>'Curve Tables'!E60</f>
        <v>0.17543696892753469</v>
      </c>
      <c r="M60" s="14">
        <f>'12-100 Curve Tables'!B114</f>
        <v>324</v>
      </c>
      <c r="N60" s="34">
        <f>'12-100 Curve Tables'!C114</f>
        <v>1.4478241018373064</v>
      </c>
      <c r="O60" s="105"/>
      <c r="P60" s="105">
        <f>'12-100 Curve Tables'!E114</f>
        <v>0.15846668156634078</v>
      </c>
    </row>
    <row r="61" spans="1:16" x14ac:dyDescent="0.2">
      <c r="A61" s="20">
        <v>56</v>
      </c>
      <c r="B61" s="71">
        <f>('12 Data'!B60*'12 Data'!$I$9)*($D$3/'12 Data'!$C$2)*(('12 Data'!$I$8/12.25)^3)*FWT!$K$169</f>
        <v>330</v>
      </c>
      <c r="C61" s="132">
        <f t="shared" si="3"/>
        <v>1.446295440537775</v>
      </c>
      <c r="D61" s="17">
        <f>E61*FWT!$K$169</f>
        <v>0.15959874298156715</v>
      </c>
      <c r="E61" s="131">
        <f t="shared" si="4"/>
        <v>0.15959874298156715</v>
      </c>
      <c r="F61" s="13">
        <f t="shared" si="0"/>
        <v>47.010409274967138</v>
      </c>
      <c r="I61" s="34">
        <f>'Curve Tables'!C61</f>
        <v>1.4383242054439733</v>
      </c>
      <c r="J61" s="105"/>
      <c r="K61" s="105">
        <f>'Curve Tables'!E61</f>
        <v>0.17649691291768674</v>
      </c>
      <c r="M61" s="14">
        <f>'12-100 Curve Tables'!B116</f>
        <v>330</v>
      </c>
      <c r="N61" s="34">
        <f>'12-100 Curve Tables'!C116</f>
        <v>1.446295440537775</v>
      </c>
      <c r="O61" s="105"/>
      <c r="P61" s="105">
        <f>'12-100 Curve Tables'!E116</f>
        <v>0.15959874298156715</v>
      </c>
    </row>
    <row r="62" spans="1:16" x14ac:dyDescent="0.2">
      <c r="A62" s="20">
        <v>57</v>
      </c>
      <c r="B62" s="71">
        <f>('12 Data'!B61*'12 Data'!$I$9)*($D$3/'12 Data'!$C$2)*(('12 Data'!$I$8/12.25)^3)*FWT!$K$169</f>
        <v>336</v>
      </c>
      <c r="C62" s="132">
        <f t="shared" si="3"/>
        <v>1.4447976492076242</v>
      </c>
      <c r="D62" s="17">
        <f>E62*FWT!$K$169</f>
        <v>0.16072857670045518</v>
      </c>
      <c r="E62" s="131">
        <f t="shared" si="4"/>
        <v>0.16072857670045518</v>
      </c>
      <c r="F62" s="13">
        <f t="shared" si="0"/>
        <v>47.479457330882482</v>
      </c>
      <c r="I62" s="34">
        <f>'Curve Tables'!C62</f>
        <v>1.4369784000619272</v>
      </c>
      <c r="J62" s="105"/>
      <c r="K62" s="105">
        <f>'Curve Tables'!E62</f>
        <v>0.17755858605480113</v>
      </c>
      <c r="M62" s="14">
        <f>'12-100 Curve Tables'!B118</f>
        <v>336</v>
      </c>
      <c r="N62" s="34">
        <f>'12-100 Curve Tables'!C118</f>
        <v>1.4447976492076242</v>
      </c>
      <c r="O62" s="105"/>
      <c r="P62" s="105">
        <f>'12-100 Curve Tables'!E118</f>
        <v>0.16072857670045518</v>
      </c>
    </row>
    <row r="63" spans="1:16" x14ac:dyDescent="0.2">
      <c r="A63" s="20">
        <v>58</v>
      </c>
      <c r="B63" s="71">
        <f>('12 Data'!B62*'12 Data'!$I$9)*($D$3/'12 Data'!$C$2)*(('12 Data'!$I$8/12.25)^3)*FWT!$K$169</f>
        <v>342</v>
      </c>
      <c r="C63" s="132">
        <f t="shared" si="3"/>
        <v>1.4433321197452906</v>
      </c>
      <c r="D63" s="17">
        <f>E63*FWT!$K$169</f>
        <v>0.16185654278566361</v>
      </c>
      <c r="E63" s="131">
        <f t="shared" si="4"/>
        <v>0.16185654278566361</v>
      </c>
      <c r="F63" s="13">
        <f t="shared" si="0"/>
        <v>47.941836282362097</v>
      </c>
      <c r="I63" s="34">
        <f>'Curve Tables'!C63</f>
        <v>1.43569192295169</v>
      </c>
      <c r="J63" s="105"/>
      <c r="K63" s="105">
        <f>'Curve Tables'!E63</f>
        <v>0.17862226838734302</v>
      </c>
      <c r="M63" s="14">
        <f>'12-100 Curve Tables'!B120</f>
        <v>342</v>
      </c>
      <c r="N63" s="34">
        <f>'12-100 Curve Tables'!C120</f>
        <v>1.4433321197452906</v>
      </c>
      <c r="O63" s="105"/>
      <c r="P63" s="105">
        <f>'12-100 Curve Tables'!E120</f>
        <v>0.16185654278566361</v>
      </c>
    </row>
    <row r="64" spans="1:16" x14ac:dyDescent="0.2">
      <c r="A64" s="20">
        <v>59</v>
      </c>
      <c r="B64" s="71">
        <f>('12 Data'!B63*'12 Data'!$I$9)*($D$3/'12 Data'!$C$2)*(('12 Data'!$I$8/12.25)^3)*FWT!$K$169</f>
        <v>348</v>
      </c>
      <c r="C64" s="132">
        <f t="shared" si="3"/>
        <v>1.4419001095041104</v>
      </c>
      <c r="D64" s="17">
        <f>E64*FWT!$K$169</f>
        <v>0.16298298306081999</v>
      </c>
      <c r="E64" s="131">
        <f t="shared" si="4"/>
        <v>0.16298298306081999</v>
      </c>
      <c r="F64" s="13">
        <f t="shared" si="0"/>
        <v>48.39769720072713</v>
      </c>
      <c r="I64" s="34">
        <f>'Curve Tables'!C64</f>
        <v>1.434464752681389</v>
      </c>
      <c r="J64" s="105"/>
      <c r="K64" s="105">
        <f>'Curve Tables'!E64</f>
        <v>0.17968821769576168</v>
      </c>
      <c r="M64" s="14">
        <f>'12-100 Curve Tables'!B122</f>
        <v>348</v>
      </c>
      <c r="N64" s="34">
        <f>'12-100 Curve Tables'!C122</f>
        <v>1.4419001095041106</v>
      </c>
      <c r="O64" s="105"/>
      <c r="P64" s="105">
        <f>'12-100 Curve Tables'!E122</f>
        <v>0.16298298306081999</v>
      </c>
    </row>
    <row r="65" spans="1:16" x14ac:dyDescent="0.2">
      <c r="A65" s="20">
        <v>60</v>
      </c>
      <c r="B65" s="71">
        <f>('12 Data'!B64*'12 Data'!$I$9)*($D$3/'12 Data'!$C$2)*(('12 Data'!$I$8/12.25)^3)*FWT!$K$169</f>
        <v>354</v>
      </c>
      <c r="C65" s="132">
        <f t="shared" si="3"/>
        <v>1.4405027440013272</v>
      </c>
      <c r="D65" s="17">
        <f>E65*FWT!$K$169</f>
        <v>0.16410822132783326</v>
      </c>
      <c r="E65" s="131">
        <f t="shared" si="4"/>
        <v>0.16410822132783326</v>
      </c>
      <c r="F65" s="13">
        <f t="shared" si="0"/>
        <v>48.847186601482768</v>
      </c>
      <c r="I65" s="34">
        <f>'Curve Tables'!C65</f>
        <v>1.4332967437714093</v>
      </c>
      <c r="J65" s="105"/>
      <c r="K65" s="105">
        <f>'Curve Tables'!E65</f>
        <v>0.18075666994067438</v>
      </c>
      <c r="M65" s="14">
        <f>'12-100 Curve Tables'!B124</f>
        <v>354</v>
      </c>
      <c r="N65" s="34">
        <f>'12-100 Curve Tables'!C124</f>
        <v>1.4405027440013269</v>
      </c>
      <c r="O65" s="105"/>
      <c r="P65" s="105">
        <f>'12-100 Curve Tables'!E124</f>
        <v>0.16410822132783326</v>
      </c>
    </row>
    <row r="66" spans="1:16" x14ac:dyDescent="0.2">
      <c r="A66" s="20">
        <v>61</v>
      </c>
      <c r="B66" s="71">
        <f>('12 Data'!B65*'12 Data'!$I$9)*($D$3/'12 Data'!$C$2)*(('12 Data'!$I$8/12.25)^3)*FWT!$K$169</f>
        <v>360</v>
      </c>
      <c r="C66" s="132">
        <f t="shared" si="3"/>
        <v>1.4391410196092849</v>
      </c>
      <c r="D66" s="17">
        <f>E66*FWT!$K$169</f>
        <v>0.16523256358419339</v>
      </c>
      <c r="E66" s="131">
        <f t="shared" si="4"/>
        <v>0.16523256358419339</v>
      </c>
      <c r="F66" s="13">
        <f t="shared" si="0"/>
        <v>49.290446637795675</v>
      </c>
      <c r="I66" s="34">
        <f>'Curve Tables'!C66</f>
        <v>1.432187630478253</v>
      </c>
      <c r="J66" s="105"/>
      <c r="K66" s="105">
        <f>'Curve Tables'!E66</f>
        <v>0.18182783970785757</v>
      </c>
      <c r="M66" s="14">
        <f>'12-100 Curve Tables'!B126</f>
        <v>360</v>
      </c>
      <c r="N66" s="34">
        <f>'12-100 Curve Tables'!C126</f>
        <v>1.4391410196092849</v>
      </c>
      <c r="O66" s="105"/>
      <c r="P66" s="105">
        <f>'12-100 Curve Tables'!E126</f>
        <v>0.16523256358419339</v>
      </c>
    </row>
    <row r="67" spans="1:16" x14ac:dyDescent="0.2">
      <c r="A67" s="20">
        <v>62</v>
      </c>
      <c r="B67" s="71">
        <f>('12 Data'!B66*'12 Data'!$I$9)*($D$3/'12 Data'!$C$2)*(('12 Data'!$I$8/12.25)^3)*FWT!$K$169</f>
        <v>366</v>
      </c>
      <c r="C67" s="132">
        <f t="shared" si="3"/>
        <v>1.4378158062288151</v>
      </c>
      <c r="D67" s="17">
        <f>E67*FWT!$K$169</f>
        <v>0.16635629824025883</v>
      </c>
      <c r="E67" s="131">
        <f t="shared" si="4"/>
        <v>0.16635629824025883</v>
      </c>
      <c r="F67" s="13">
        <f t="shared" si="0"/>
        <v>49.727615274933044</v>
      </c>
      <c r="I67" s="34">
        <f>'Curve Tables'!C67</f>
        <v>1.4311370305373323</v>
      </c>
      <c r="J67" s="105"/>
      <c r="K67" s="105">
        <f>'Curve Tables'!E67</f>
        <v>0.18290192065004504</v>
      </c>
      <c r="M67" s="14">
        <f>'12-100 Curve Tables'!B128</f>
        <v>366</v>
      </c>
      <c r="N67" s="34">
        <f>'12-100 Curve Tables'!C128</f>
        <v>1.4378158062288151</v>
      </c>
      <c r="O67" s="105"/>
      <c r="P67" s="105">
        <f>'12-100 Curve Tables'!E128</f>
        <v>0.16635629824025885</v>
      </c>
    </row>
    <row r="68" spans="1:16" x14ac:dyDescent="0.2">
      <c r="A68" s="20">
        <v>63</v>
      </c>
      <c r="B68" s="71">
        <f>('12 Data'!B67*'12 Data'!$I$9)*($D$3/'12 Data'!$C$2)*(('12 Data'!$I$8/12.25)^3)*FWT!$K$169</f>
        <v>372</v>
      </c>
      <c r="C68" s="132">
        <f t="shared" si="3"/>
        <v>1.4365278499448011</v>
      </c>
      <c r="D68" s="17">
        <f>E68*FWT!$K$169</f>
        <v>0.16747969633653137</v>
      </c>
      <c r="E68" s="131">
        <f t="shared" si="4"/>
        <v>0.16747969633653137</v>
      </c>
      <c r="F68" s="13">
        <f t="shared" si="0"/>
        <v>50.158826447482838</v>
      </c>
      <c r="I68" s="34">
        <f>'Curve Tables'!C68</f>
        <v>1.4301444488646937</v>
      </c>
      <c r="J68" s="105"/>
      <c r="K68" s="105">
        <f>'Curve Tables'!E68</f>
        <v>0.18397908592553328</v>
      </c>
      <c r="M68" s="14">
        <f>'12-100 Curve Tables'!B130</f>
        <v>372</v>
      </c>
      <c r="N68" s="34">
        <f>'12-100 Curve Tables'!C130</f>
        <v>1.4365278499448011</v>
      </c>
      <c r="O68" s="105"/>
      <c r="P68" s="105">
        <f>'12-100 Curve Tables'!E130</f>
        <v>0.16747969633653137</v>
      </c>
    </row>
    <row r="69" spans="1:16" x14ac:dyDescent="0.2">
      <c r="A69" s="20">
        <v>64</v>
      </c>
      <c r="B69" s="71">
        <f>('12 Data'!B68*'12 Data'!$I$9)*($D$3/'12 Data'!$C$2)*(('12 Data'!$I$8/12.25)^3)*FWT!$K$169</f>
        <v>378</v>
      </c>
      <c r="C69" s="132">
        <f t="shared" si="3"/>
        <v>1.4352777756639405</v>
      </c>
      <c r="D69" s="17">
        <f>E69*FWT!$K$169</f>
        <v>0.16860301176091838</v>
      </c>
      <c r="E69" s="131">
        <f t="shared" si="4"/>
        <v>0.16860301176091838</v>
      </c>
      <c r="F69" s="13">
        <f t="shared" si="0"/>
        <v>50.58421020101941</v>
      </c>
      <c r="I69" s="34">
        <f>'Curve Tables'!C69</f>
        <v>1.4292092812176773</v>
      </c>
      <c r="J69" s="105"/>
      <c r="K69" s="105">
        <f>'Curve Tables'!E69</f>
        <v>0.18505948863359398</v>
      </c>
      <c r="M69" s="14">
        <f>'12-100 Curve Tables'!B132</f>
        <v>378</v>
      </c>
      <c r="N69" s="34">
        <f>'12-100 Curve Tables'!C132</f>
        <v>1.4352777756639405</v>
      </c>
      <c r="O69" s="105"/>
      <c r="P69" s="105">
        <f>'12-100 Curve Tables'!E132</f>
        <v>0.16860301176091838</v>
      </c>
    </row>
    <row r="70" spans="1:16" x14ac:dyDescent="0.2">
      <c r="A70" s="20">
        <v>65</v>
      </c>
      <c r="B70" s="71">
        <f>('12 Data'!B69*'12 Data'!$I$9)*($D$3/'12 Data'!$C$2)*(('12 Data'!$I$8/12.25)^3)*FWT!$K$169</f>
        <v>384</v>
      </c>
      <c r="C70" s="132">
        <f t="shared" si="3"/>
        <v>1.4340660897346851</v>
      </c>
      <c r="D70" s="17">
        <f>E70*FWT!$K$169</f>
        <v>0.16972648146598285</v>
      </c>
      <c r="E70" s="131">
        <f t="shared" si="4"/>
        <v>0.16972648146598285</v>
      </c>
      <c r="F70" s="13">
        <f t="shared" ref="F70:F133" si="5">0.0001572*C70*B70/D70*100</f>
        <v>51.003892819734432</v>
      </c>
      <c r="I70" s="34">
        <f>'Curve Tables'!C70</f>
        <v>1.4283308178145082</v>
      </c>
      <c r="J70" s="105"/>
      <c r="K70" s="105">
        <f>'Curve Tables'!E70</f>
        <v>0.18614326224669381</v>
      </c>
      <c r="M70" s="14">
        <f>'12-100 Curve Tables'!B134</f>
        <v>384</v>
      </c>
      <c r="N70" s="34">
        <f>'12-100 Curve Tables'!C134</f>
        <v>1.4340660897346851</v>
      </c>
      <c r="O70" s="105"/>
      <c r="P70" s="105">
        <f>'12-100 Curve Tables'!E134</f>
        <v>0.16972648146598285</v>
      </c>
    </row>
    <row r="71" spans="1:16" x14ac:dyDescent="0.2">
      <c r="A71" s="20">
        <v>66</v>
      </c>
      <c r="B71" s="71">
        <f>('12 Data'!B70*'12 Data'!$I$9)*($D$3/'12 Data'!$C$2)*(('12 Data'!$I$8/12.25)^3)*FWT!$K$169</f>
        <v>390</v>
      </c>
      <c r="C71" s="132">
        <f t="shared" ref="C71:C102" si="6">((I71*$J$2)+(N71*$O$2))/50</f>
        <v>1.4328931825493769</v>
      </c>
      <c r="D71" s="17">
        <f>E71*FWT!$K$169</f>
        <v>0.17085032568618064</v>
      </c>
      <c r="E71" s="131">
        <f t="shared" ref="E71:E102" si="7">((K71*$J$2)+(P71*$O$2))/50</f>
        <v>0.17085032568618064</v>
      </c>
      <c r="F71" s="13">
        <f t="shared" si="5"/>
        <v>51.417996941426281</v>
      </c>
      <c r="I71" s="34">
        <f>'Curve Tables'!C71</f>
        <v>1.4275082469128231</v>
      </c>
      <c r="J71" s="105"/>
      <c r="K71" s="105">
        <f>'Curve Tables'!E71</f>
        <v>0.18723052103952095</v>
      </c>
      <c r="M71" s="14">
        <f>'12-100 Curve Tables'!B136</f>
        <v>390</v>
      </c>
      <c r="N71" s="34">
        <f>'12-100 Curve Tables'!C136</f>
        <v>1.4328931825493767</v>
      </c>
      <c r="O71" s="105"/>
      <c r="P71" s="105">
        <f>'12-100 Curve Tables'!E136</f>
        <v>0.17085032568618064</v>
      </c>
    </row>
    <row r="72" spans="1:16" x14ac:dyDescent="0.2">
      <c r="A72" s="20">
        <v>67</v>
      </c>
      <c r="B72" s="71">
        <f>('12 Data'!B71*'12 Data'!$I$9)*($D$3/'12 Data'!$C$2)*(('12 Data'!$I$8/12.25)^3)*FWT!$K$169</f>
        <v>396</v>
      </c>
      <c r="C72" s="132">
        <f t="shared" si="6"/>
        <v>1.4317593311285619</v>
      </c>
      <c r="D72" s="17">
        <f>E72*FWT!$K$169</f>
        <v>0.17197474815508534</v>
      </c>
      <c r="E72" s="131">
        <f t="shared" si="7"/>
        <v>0.17197474815508534</v>
      </c>
      <c r="F72" s="13">
        <f t="shared" si="5"/>
        <v>51.826641661120398</v>
      </c>
      <c r="I72" s="34">
        <f>'Curve Tables'!C72</f>
        <v>1.4267406583471265</v>
      </c>
      <c r="J72" s="105"/>
      <c r="K72" s="105">
        <f>'Curve Tables'!E72</f>
        <v>0.18832136051481929</v>
      </c>
      <c r="M72" s="14">
        <f>'12-100 Curve Tables'!B138</f>
        <v>396</v>
      </c>
      <c r="N72" s="34">
        <f>'12-100 Curve Tables'!C138</f>
        <v>1.4317593311285621</v>
      </c>
      <c r="O72" s="105"/>
      <c r="P72" s="105">
        <f>'12-100 Curve Tables'!E138</f>
        <v>0.17197474815508534</v>
      </c>
    </row>
    <row r="73" spans="1:16" x14ac:dyDescent="0.2">
      <c r="A73" s="20">
        <v>68</v>
      </c>
      <c r="B73" s="71">
        <f>('12 Data'!B72*'12 Data'!$I$9)*($D$3/'12 Data'!$C$2)*(('12 Data'!$I$8/12.25)^3)*FWT!$K$169</f>
        <v>402</v>
      </c>
      <c r="C73" s="132">
        <f t="shared" si="6"/>
        <v>1.4306647016875025</v>
      </c>
      <c r="D73" s="17">
        <f>E73*FWT!$K$169</f>
        <v>0.17309993632260079</v>
      </c>
      <c r="E73" s="131">
        <f t="shared" si="7"/>
        <v>0.17309993632260079</v>
      </c>
      <c r="F73" s="13">
        <f t="shared" si="5"/>
        <v>52.229942624488615</v>
      </c>
      <c r="I73" s="34">
        <f>'Curve Tables'!C73</f>
        <v>1.426027047025185</v>
      </c>
      <c r="J73" s="105"/>
      <c r="K73" s="105">
        <f>'Curve Tables'!E73</f>
        <v>0.18941585782602921</v>
      </c>
      <c r="M73" s="14">
        <f>'12-100 Curve Tables'!B140</f>
        <v>402</v>
      </c>
      <c r="N73" s="34">
        <f>'12-100 Curve Tables'!C140</f>
        <v>1.4306647016875025</v>
      </c>
      <c r="O73" s="105"/>
      <c r="P73" s="105">
        <f>'12-100 Curve Tables'!E140</f>
        <v>0.17309993632260079</v>
      </c>
    </row>
    <row r="74" spans="1:16" x14ac:dyDescent="0.2">
      <c r="A74" s="20">
        <v>69</v>
      </c>
      <c r="B74" s="71">
        <f>('12 Data'!B73*'12 Data'!$I$9)*($D$3/'12 Data'!$C$2)*(('12 Data'!$I$8/12.25)^3)*FWT!$K$169</f>
        <v>408</v>
      </c>
      <c r="C74" s="132">
        <f t="shared" si="6"/>
        <v>1.4296093521848656</v>
      </c>
      <c r="D74" s="17">
        <f>E74*FWT!$K$169</f>
        <v>0.17422606157216095</v>
      </c>
      <c r="E74" s="131">
        <f t="shared" si="7"/>
        <v>0.17422606157216095</v>
      </c>
      <c r="F74" s="13">
        <f t="shared" si="5"/>
        <v>52.628012112134648</v>
      </c>
      <c r="I74" s="34">
        <f>'Curve Tables'!C74</f>
        <v>1.4253663163833501</v>
      </c>
      <c r="J74" s="105"/>
      <c r="K74" s="105">
        <f>'Curve Tables'!E74</f>
        <v>0.19051407219673594</v>
      </c>
      <c r="M74" s="14">
        <f>'12-100 Curve Tables'!B142</f>
        <v>408</v>
      </c>
      <c r="N74" s="34">
        <f>'12-100 Curve Tables'!C142</f>
        <v>1.4296093521848656</v>
      </c>
      <c r="O74" s="105"/>
      <c r="P74" s="105">
        <f>'12-100 Curve Tables'!E142</f>
        <v>0.17422606157216095</v>
      </c>
    </row>
    <row r="75" spans="1:16" x14ac:dyDescent="0.2">
      <c r="A75" s="20">
        <v>70</v>
      </c>
      <c r="B75" s="71">
        <f>('12 Data'!B74*'12 Data'!$I$9)*($D$3/'12 Data'!$C$2)*(('12 Data'!$I$8/12.25)^3)*FWT!$K$169</f>
        <v>414</v>
      </c>
      <c r="C75" s="132">
        <f t="shared" si="6"/>
        <v>1.4285932348536072</v>
      </c>
      <c r="D75" s="17">
        <f>E75*FWT!$K$169</f>
        <v>0.17535327943791723</v>
      </c>
      <c r="E75" s="131">
        <f t="shared" si="7"/>
        <v>0.17535327943791723</v>
      </c>
      <c r="F75" s="13">
        <f t="shared" si="5"/>
        <v>53.020959115724743</v>
      </c>
      <c r="I75" s="34">
        <f>'Curve Tables'!C75</f>
        <v>1.4247572818008181</v>
      </c>
      <c r="J75" s="105"/>
      <c r="K75" s="105">
        <f>'Curve Tables'!E75</f>
        <v>0.19161604533692492</v>
      </c>
      <c r="M75" s="14">
        <f>'12-100 Curve Tables'!B144</f>
        <v>414</v>
      </c>
      <c r="N75" s="34">
        <f>'12-100 Curve Tables'!C144</f>
        <v>1.4285932348536075</v>
      </c>
      <c r="O75" s="105"/>
      <c r="P75" s="105">
        <f>'12-100 Curve Tables'!E144</f>
        <v>0.17535327943791723</v>
      </c>
    </row>
    <row r="76" spans="1:16" x14ac:dyDescent="0.2">
      <c r="A76" s="20">
        <v>71</v>
      </c>
      <c r="B76" s="71">
        <f>('12 Data'!B75*'12 Data'!$I$9)*($D$3/'12 Data'!$C$2)*(('12 Data'!$I$8/12.25)^3)*FWT!$K$169</f>
        <v>420</v>
      </c>
      <c r="C76" s="132">
        <f t="shared" si="6"/>
        <v>1.4276161987140394</v>
      </c>
      <c r="D76" s="17">
        <f>E76*FWT!$K$169</f>
        <v>0.17648172982191351</v>
      </c>
      <c r="E76" s="131">
        <f t="shared" si="7"/>
        <v>0.17648172982191351</v>
      </c>
      <c r="F76" s="13">
        <f t="shared" si="5"/>
        <v>53.408889406858009</v>
      </c>
      <c r="I76" s="34">
        <f>'Curve Tables'!C76</f>
        <v>1.4241986739728199</v>
      </c>
      <c r="J76" s="105"/>
      <c r="K76" s="105">
        <f>'Curve Tables'!E76</f>
        <v>0.19272180185604404</v>
      </c>
      <c r="M76" s="14">
        <f>'12-100 Curve Tables'!B146</f>
        <v>420</v>
      </c>
      <c r="N76" s="34">
        <f>'12-100 Curve Tables'!C146</f>
        <v>1.4276161987140394</v>
      </c>
      <c r="O76" s="105"/>
      <c r="P76" s="105">
        <f>'12-100 Curve Tables'!E146</f>
        <v>0.17648172982191351</v>
      </c>
    </row>
    <row r="77" spans="1:16" x14ac:dyDescent="0.2">
      <c r="A77" s="20">
        <v>72</v>
      </c>
      <c r="B77" s="71">
        <f>('12 Data'!B76*'12 Data'!$I$9)*($D$3/'12 Data'!$C$2)*(('12 Data'!$I$8/12.25)^3)*FWT!$K$169</f>
        <v>426</v>
      </c>
      <c r="C77" s="132">
        <f t="shared" si="6"/>
        <v>1.4266779920690846</v>
      </c>
      <c r="D77" s="17">
        <f>E77*FWT!$K$169</f>
        <v>0.17761153721124853</v>
      </c>
      <c r="E77" s="131">
        <f t="shared" si="7"/>
        <v>0.17761153721124853</v>
      </c>
      <c r="F77" s="13">
        <f t="shared" si="5"/>
        <v>53.791905599496161</v>
      </c>
      <c r="I77" s="34">
        <f>'Curve Tables'!C77</f>
        <v>1.4236891422427476</v>
      </c>
      <c r="J77" s="105"/>
      <c r="K77" s="105">
        <f>'Curve Tables'!E77</f>
        <v>0.19383134967287344</v>
      </c>
      <c r="M77" s="14">
        <f>'12-100 Curve Tables'!B148</f>
        <v>426</v>
      </c>
      <c r="N77" s="34">
        <f>'12-100 Curve Tables'!C148</f>
        <v>1.4266779920690846</v>
      </c>
      <c r="O77" s="105"/>
      <c r="P77" s="105">
        <f>'12-100 Curve Tables'!E148</f>
        <v>0.17761153721124853</v>
      </c>
    </row>
    <row r="78" spans="1:16" x14ac:dyDescent="0.2">
      <c r="A78" s="20">
        <v>73</v>
      </c>
      <c r="B78" s="71">
        <f>('12 Data'!B77*'12 Data'!$I$9)*($D$3/'12 Data'!$C$2)*(('12 Data'!$I$8/12.25)^3)*FWT!$K$169</f>
        <v>432</v>
      </c>
      <c r="C78" s="132">
        <f t="shared" si="6"/>
        <v>1.4257782649817212</v>
      </c>
      <c r="D78" s="17">
        <f>E78*FWT!$K$169</f>
        <v>0.17874281089522584</v>
      </c>
      <c r="E78" s="131">
        <f t="shared" si="7"/>
        <v>0.17874281089522584</v>
      </c>
      <c r="F78" s="13">
        <f t="shared" si="5"/>
        <v>54.170107206701005</v>
      </c>
      <c r="I78" s="34">
        <f>'Curve Tables'!C78</f>
        <v>1.4232272578932106</v>
      </c>
      <c r="J78" s="105"/>
      <c r="K78" s="105">
        <f>'Curve Tables'!E78</f>
        <v>0.19494468042220223</v>
      </c>
      <c r="M78" s="14">
        <f>'12-100 Curve Tables'!B150</f>
        <v>432</v>
      </c>
      <c r="N78" s="34">
        <f>'12-100 Curve Tables'!C150</f>
        <v>1.4257782649817212</v>
      </c>
      <c r="O78" s="105"/>
      <c r="P78" s="105">
        <f>'12-100 Curve Tables'!E150</f>
        <v>0.17874281089522584</v>
      </c>
    </row>
    <row r="79" spans="1:16" x14ac:dyDescent="0.2">
      <c r="A79" s="20">
        <v>74</v>
      </c>
      <c r="B79" s="71">
        <f>('12 Data'!B78*'12 Data'!$I$9)*($D$3/'12 Data'!$C$2)*(('12 Data'!$I$8/12.25)^3)*FWT!$K$169</f>
        <v>438</v>
      </c>
      <c r="C79" s="132">
        <f t="shared" si="6"/>
        <v>1.4249165717346099</v>
      </c>
      <c r="D79" s="17">
        <f>E79*FWT!$K$169</f>
        <v>0.17987564518249111</v>
      </c>
      <c r="E79" s="131">
        <f t="shared" si="7"/>
        <v>0.17987564518249111</v>
      </c>
      <c r="F79" s="13">
        <f t="shared" si="5"/>
        <v>54.543590692363573</v>
      </c>
      <c r="I79" s="34">
        <f>'Curve Tables'!C79</f>
        <v>1.4228115173960292</v>
      </c>
      <c r="J79" s="105"/>
      <c r="K79" s="105">
        <f>'Curve Tables'!E79</f>
        <v>0.19606176985831228</v>
      </c>
      <c r="M79" s="14">
        <f>'12-100 Curve Tables'!B152</f>
        <v>438</v>
      </c>
      <c r="N79" s="34">
        <f>'12-100 Curve Tables'!C152</f>
        <v>1.4249165717346099</v>
      </c>
      <c r="O79" s="105"/>
      <c r="P79" s="105">
        <f>'12-100 Curve Tables'!E152</f>
        <v>0.17987564518249113</v>
      </c>
    </row>
    <row r="80" spans="1:16" x14ac:dyDescent="0.2">
      <c r="A80" s="20">
        <v>75</v>
      </c>
      <c r="B80" s="71">
        <f>('12 Data'!B79*'12 Data'!$I$9)*($D$3/'12 Data'!$C$2)*(('12 Data'!$I$8/12.25)^3)*FWT!$K$169</f>
        <v>444</v>
      </c>
      <c r="C80" s="132">
        <f t="shared" si="6"/>
        <v>1.4240923732719155</v>
      </c>
      <c r="D80" s="17">
        <f>E80*FWT!$K$169</f>
        <v>0.18101011961815744</v>
      </c>
      <c r="E80" s="131">
        <f t="shared" si="7"/>
        <v>0.18101011961815744</v>
      </c>
      <c r="F80" s="13">
        <f t="shared" si="5"/>
        <v>54.912449518548655</v>
      </c>
      <c r="I80" s="34">
        <f>'Curve Tables'!C80</f>
        <v>1.4224403456211567</v>
      </c>
      <c r="J80" s="105"/>
      <c r="K80" s="105">
        <f>'Curve Tables'!E80</f>
        <v>0.1971825782552693</v>
      </c>
      <c r="M80" s="14">
        <f>'12-100 Curve Tables'!B154</f>
        <v>444</v>
      </c>
      <c r="N80" s="34">
        <f>'12-100 Curve Tables'!C154</f>
        <v>1.4240923732719155</v>
      </c>
      <c r="O80" s="105"/>
      <c r="P80" s="105">
        <f>'12-100 Curve Tables'!E154</f>
        <v>0.18101011961815744</v>
      </c>
    </row>
    <row r="81" spans="1:16" x14ac:dyDescent="0.2">
      <c r="A81" s="20">
        <v>76</v>
      </c>
      <c r="B81" s="71">
        <f>('12 Data'!B80*'12 Data'!$I$9)*($D$3/'12 Data'!$C$2)*(('12 Data'!$I$8/12.25)^3)*FWT!$K$169</f>
        <v>450</v>
      </c>
      <c r="C81" s="132">
        <f t="shared" si="6"/>
        <v>1.4233050396233073</v>
      </c>
      <c r="D81" s="17">
        <f>E81*FWT!$K$169</f>
        <v>0.18214629920091746</v>
      </c>
      <c r="E81" s="131">
        <f t="shared" si="7"/>
        <v>0.18214629920091746</v>
      </c>
      <c r="F81" s="13">
        <f t="shared" si="5"/>
        <v>55.276774189022682</v>
      </c>
      <c r="I81" s="34">
        <f>'Curve Tables'!C81</f>
        <v>1.4221120990045393</v>
      </c>
      <c r="J81" s="105"/>
      <c r="K81" s="105">
        <f>'Curve Tables'!E81</f>
        <v>0.198307050804021</v>
      </c>
      <c r="M81" s="14">
        <f>'12-100 Curve Tables'!B156</f>
        <v>450</v>
      </c>
      <c r="N81" s="34">
        <f>'12-100 Curve Tables'!C156</f>
        <v>1.4233050396233073</v>
      </c>
      <c r="O81" s="105"/>
      <c r="P81" s="105">
        <f>'12-100 Curve Tables'!E156</f>
        <v>0.18214629920091746</v>
      </c>
    </row>
    <row r="82" spans="1:16" x14ac:dyDescent="0.2">
      <c r="A82" s="20">
        <v>77</v>
      </c>
      <c r="B82" s="71">
        <f>('12 Data'!B81*'12 Data'!$I$9)*($D$3/'12 Data'!$C$2)*(('12 Data'!$I$8/12.25)^3)*FWT!$K$169</f>
        <v>456</v>
      </c>
      <c r="C82" s="132">
        <f t="shared" si="6"/>
        <v>1.4225538523101537</v>
      </c>
      <c r="D82" s="17">
        <f>E82*FWT!$K$169</f>
        <v>0.18328423460014354</v>
      </c>
      <c r="E82" s="131">
        <f t="shared" si="7"/>
        <v>0.18328423460014354</v>
      </c>
      <c r="F82" s="13">
        <f t="shared" si="5"/>
        <v>55.63665228948139</v>
      </c>
      <c r="I82" s="34">
        <f>'Curve Tables'!C82</f>
        <v>1.4218250686749057</v>
      </c>
      <c r="J82" s="105"/>
      <c r="K82" s="105">
        <f>'Curve Tables'!E82</f>
        <v>0.19943511800630218</v>
      </c>
      <c r="M82" s="14">
        <f>'12-100 Curve Tables'!B158</f>
        <v>456</v>
      </c>
      <c r="N82" s="34">
        <f>'12-100 Curve Tables'!C158</f>
        <v>1.4225538523101537</v>
      </c>
      <c r="O82" s="105"/>
      <c r="P82" s="105">
        <f>'12-100 Curve Tables'!E158</f>
        <v>0.18328423460014354</v>
      </c>
    </row>
    <row r="83" spans="1:16" x14ac:dyDescent="0.2">
      <c r="A83" s="20">
        <v>78</v>
      </c>
      <c r="B83" s="71">
        <f>('12 Data'!B82*'12 Data'!$I$9)*($D$3/'12 Data'!$C$2)*(('12 Data'!$I$8/12.25)^3)*FWT!$K$169</f>
        <v>462</v>
      </c>
      <c r="C83" s="132">
        <f t="shared" si="6"/>
        <v>1.4218380067339011</v>
      </c>
      <c r="D83" s="17">
        <f>E83*FWT!$K$169</f>
        <v>0.18442396237297501</v>
      </c>
      <c r="E83" s="131">
        <f t="shared" si="7"/>
        <v>0.18442396237297501</v>
      </c>
      <c r="F83" s="13">
        <f t="shared" si="5"/>
        <v>55.99216852494591</v>
      </c>
      <c r="I83" s="34">
        <f>'Curve Tables'!C83</f>
        <v>1.4215774835394914</v>
      </c>
      <c r="J83" s="105"/>
      <c r="K83" s="105">
        <f>'Curve Tables'!E83</f>
        <v>0.20056669606534747</v>
      </c>
      <c r="M83" s="14">
        <f>'12-100 Curve Tables'!B160</f>
        <v>462</v>
      </c>
      <c r="N83" s="34">
        <f>'12-100 Curve Tables'!C160</f>
        <v>1.4218380067339011</v>
      </c>
      <c r="O83" s="105"/>
      <c r="P83" s="105">
        <f>'12-100 Curve Tables'!E160</f>
        <v>0.18442396237297501</v>
      </c>
    </row>
    <row r="84" spans="1:16" x14ac:dyDescent="0.2">
      <c r="A84" s="20">
        <v>79</v>
      </c>
      <c r="B84" s="71">
        <f>('12 Data'!B83*'12 Data'!$I$9)*($D$3/'12 Data'!$C$2)*(('12 Data'!$I$8/12.25)^3)*FWT!$K$169</f>
        <v>468</v>
      </c>
      <c r="C84" s="132">
        <f t="shared" si="6"/>
        <v>1.4211566145466399</v>
      </c>
      <c r="D84" s="17">
        <f>E84*FWT!$K$169</f>
        <v>0.18556550518139356</v>
      </c>
      <c r="E84" s="131">
        <f t="shared" si="7"/>
        <v>0.18556550518139356</v>
      </c>
      <c r="F84" s="13">
        <f t="shared" si="5"/>
        <v>56.343404754750715</v>
      </c>
      <c r="I84" s="34">
        <f>'Curve Tables'!C84</f>
        <v>1.421367513328698</v>
      </c>
      <c r="J84" s="105"/>
      <c r="K84" s="105">
        <f>'Curve Tables'!E84</f>
        <v>0.20170168727341076</v>
      </c>
      <c r="M84" s="14">
        <f>'12-100 Curve Tables'!B162</f>
        <v>468</v>
      </c>
      <c r="N84" s="34">
        <f>'12-100 Curve Tables'!C162</f>
        <v>1.4211566145466397</v>
      </c>
      <c r="O84" s="105"/>
      <c r="P84" s="105">
        <f>'12-100 Curve Tables'!E162</f>
        <v>0.18556550518139356</v>
      </c>
    </row>
    <row r="85" spans="1:16" x14ac:dyDescent="0.2">
      <c r="A85" s="20">
        <v>80</v>
      </c>
      <c r="B85" s="71">
        <f>('12 Data'!B84*'12 Data'!$I$9)*($D$3/'12 Data'!$C$2)*(('12 Data'!$I$8/12.25)^3)*FWT!$K$169</f>
        <v>474</v>
      </c>
      <c r="C85" s="132">
        <f t="shared" si="6"/>
        <v>1.4205087060038577</v>
      </c>
      <c r="D85" s="17">
        <f>E85*FWT!$K$169</f>
        <v>0.1867088720092854</v>
      </c>
      <c r="E85" s="131">
        <f t="shared" si="7"/>
        <v>0.1867088720092854</v>
      </c>
      <c r="F85" s="13">
        <f t="shared" si="5"/>
        <v>56.690440025506831</v>
      </c>
      <c r="I85" s="34">
        <f>'Curve Tables'!C85</f>
        <v>1.4211932715996818</v>
      </c>
      <c r="J85" s="105"/>
      <c r="K85" s="105">
        <f>'Curve Tables'!E85</f>
        <v>0.20283998039609163</v>
      </c>
      <c r="M85" s="14">
        <f>'12-100 Curve Tables'!B164</f>
        <v>474</v>
      </c>
      <c r="N85" s="34">
        <f>'12-100 Curve Tables'!C164</f>
        <v>1.4205087060038577</v>
      </c>
      <c r="O85" s="105"/>
      <c r="P85" s="105">
        <f>'12-100 Curve Tables'!E164</f>
        <v>0.1867088720092854</v>
      </c>
    </row>
    <row r="86" spans="1:16" x14ac:dyDescent="0.2">
      <c r="A86" s="20">
        <v>81</v>
      </c>
      <c r="B86" s="71">
        <f>('12 Data'!B85*'12 Data'!$I$9)*($D$3/'12 Data'!$C$2)*(('12 Data'!$I$8/12.25)^3)*FWT!$K$169</f>
        <v>480</v>
      </c>
      <c r="C86" s="132">
        <f t="shared" si="6"/>
        <v>1.4198932322993825</v>
      </c>
      <c r="D86" s="17">
        <f>E86*FWT!$K$169</f>
        <v>0.18785405837949137</v>
      </c>
      <c r="E86" s="131">
        <f t="shared" si="7"/>
        <v>0.18785405837949137</v>
      </c>
      <c r="F86" s="13">
        <f t="shared" si="5"/>
        <v>57.033350602383884</v>
      </c>
      <c r="I86" s="34">
        <f>'Curve Tables'!C86</f>
        <v>1.4210528186988798</v>
      </c>
      <c r="J86" s="105"/>
      <c r="K86" s="105">
        <f>'Curve Tables'!E86</f>
        <v>0.20398145105346971</v>
      </c>
      <c r="M86" s="14">
        <f>'12-100 Curve Tables'!B166</f>
        <v>480</v>
      </c>
      <c r="N86" s="34">
        <f>'12-100 Curve Tables'!C166</f>
        <v>1.4198932322993822</v>
      </c>
      <c r="O86" s="105"/>
      <c r="P86" s="105">
        <f>'12-100 Curve Tables'!E166</f>
        <v>0.18785405837949137</v>
      </c>
    </row>
    <row r="87" spans="1:16" x14ac:dyDescent="0.2">
      <c r="A87" s="20">
        <v>82</v>
      </c>
      <c r="B87" s="71">
        <f>('12 Data'!B86*'12 Data'!$I$9)*($D$3/'12 Data'!$C$2)*(('12 Data'!$I$8/12.25)^3)*FWT!$K$169</f>
        <v>486</v>
      </c>
      <c r="C87" s="132">
        <f t="shared" si="6"/>
        <v>1.4193090678825093</v>
      </c>
      <c r="D87" s="17">
        <f>E87*FWT!$K$169</f>
        <v>0.18900104657084443</v>
      </c>
      <c r="E87" s="131">
        <f t="shared" si="7"/>
        <v>0.18900104657084443</v>
      </c>
      <c r="F87" s="13">
        <f t="shared" si="5"/>
        <v>57.372209999019439</v>
      </c>
      <c r="I87" s="34">
        <f>'Curve Tables'!C87</f>
        <v>1.4209441646834657</v>
      </c>
      <c r="J87" s="105"/>
      <c r="K87" s="105">
        <f>'Curve Tables'!E87</f>
        <v>0.20512596209804521</v>
      </c>
      <c r="M87" s="14">
        <f>'12-100 Curve Tables'!B168</f>
        <v>486</v>
      </c>
      <c r="N87" s="34">
        <f>'12-100 Curve Tables'!C168</f>
        <v>1.4193090678825091</v>
      </c>
      <c r="O87" s="105"/>
      <c r="P87" s="105">
        <f>'12-100 Curve Tables'!E168</f>
        <v>0.18900104657084446</v>
      </c>
    </row>
    <row r="88" spans="1:16" x14ac:dyDescent="0.2">
      <c r="A88" s="20">
        <v>83</v>
      </c>
      <c r="B88" s="71">
        <f>('12 Data'!B87*'12 Data'!$I$9)*($D$3/'12 Data'!$C$2)*(('12 Data'!$I$8/12.25)^3)*FWT!$K$169</f>
        <v>492</v>
      </c>
      <c r="C88" s="132">
        <f t="shared" si="6"/>
        <v>1.4187550127573159</v>
      </c>
      <c r="D88" s="17">
        <f>E88*FWT!$K$169</f>
        <v>0.190149805835195</v>
      </c>
      <c r="E88" s="131">
        <f t="shared" si="7"/>
        <v>0.190149805835195</v>
      </c>
      <c r="F88" s="13">
        <f t="shared" si="5"/>
        <v>57.707089006330939</v>
      </c>
      <c r="I88" s="34">
        <f>'Curve Tables'!C88</f>
        <v>1.4208652722017407</v>
      </c>
      <c r="J88" s="105"/>
      <c r="K88" s="105">
        <f>'Curve Tables'!E88</f>
        <v>0.20627336398948706</v>
      </c>
      <c r="M88" s="14">
        <f>'12-100 Curve Tables'!B170</f>
        <v>492</v>
      </c>
      <c r="N88" s="34">
        <f>'12-100 Curve Tables'!C170</f>
        <v>1.4187550127573159</v>
      </c>
      <c r="O88" s="105"/>
      <c r="P88" s="105">
        <f>'12-100 Curve Tables'!E170</f>
        <v>0.190149805835195</v>
      </c>
    </row>
    <row r="89" spans="1:16" x14ac:dyDescent="0.2">
      <c r="A89" s="20">
        <v>84</v>
      </c>
      <c r="B89" s="71">
        <f>('12 Data'!B88*'12 Data'!$I$9)*($D$3/'12 Data'!$C$2)*(('12 Data'!$I$8/12.25)^3)*FWT!$K$169</f>
        <v>498</v>
      </c>
      <c r="C89" s="132">
        <f t="shared" si="6"/>
        <v>1.418229794764168</v>
      </c>
      <c r="D89" s="17">
        <f>E89*FWT!$K$169</f>
        <v>0.19130029261442291</v>
      </c>
      <c r="E89" s="131">
        <f t="shared" si="7"/>
        <v>0.19130029261442291</v>
      </c>
      <c r="F89" s="13">
        <f t="shared" si="5"/>
        <v>58.03805572047461</v>
      </c>
      <c r="I89" s="34">
        <f>'Curve Tables'!C89</f>
        <v>1.420814059332459</v>
      </c>
      <c r="J89" s="105"/>
      <c r="K89" s="105">
        <f>'Curve Tables'!E89</f>
        <v>0.20742349516618855</v>
      </c>
      <c r="M89" s="14">
        <f>'12-100 Curve Tables'!B172</f>
        <v>498</v>
      </c>
      <c r="N89" s="34">
        <f>'12-100 Curve Tables'!C172</f>
        <v>1.418229794764168</v>
      </c>
      <c r="O89" s="105"/>
      <c r="P89" s="105">
        <f>'12-100 Curve Tables'!E172</f>
        <v>0.19130029261442291</v>
      </c>
    </row>
    <row r="90" spans="1:16" x14ac:dyDescent="0.2">
      <c r="A90" s="20">
        <v>85</v>
      </c>
      <c r="B90" s="71">
        <f>('12 Data'!B89*'12 Data'!$I$9)*($D$3/'12 Data'!$C$2)*(('12 Data'!$I$8/12.25)^3)*FWT!$K$169</f>
        <v>504</v>
      </c>
      <c r="C90" s="132">
        <f t="shared" si="6"/>
        <v>1.417732071843407</v>
      </c>
      <c r="D90" s="17">
        <f>E90*FWT!$K$169</f>
        <v>0.19245245075743789</v>
      </c>
      <c r="E90" s="131">
        <f t="shared" si="7"/>
        <v>0.19245245075743789</v>
      </c>
      <c r="F90" s="13">
        <f t="shared" si="5"/>
        <v>58.365175570166542</v>
      </c>
      <c r="I90" s="34">
        <f>'Curve Tables'!C90</f>
        <v>1.4207884023830819</v>
      </c>
      <c r="J90" s="105"/>
      <c r="K90" s="105">
        <f>'Curve Tables'!E90</f>
        <v>0.20857618241362919</v>
      </c>
      <c r="M90" s="14">
        <f>'12-100 Curve Tables'!B174</f>
        <v>504</v>
      </c>
      <c r="N90" s="34">
        <f>'12-100 Curve Tables'!C174</f>
        <v>1.417732071843407</v>
      </c>
      <c r="O90" s="105"/>
      <c r="P90" s="105">
        <f>'12-100 Curve Tables'!E174</f>
        <v>0.19245245075743789</v>
      </c>
    </row>
    <row r="91" spans="1:16" x14ac:dyDescent="0.2">
      <c r="A91" s="20">
        <v>86</v>
      </c>
      <c r="B91" s="71">
        <f>('12 Data'!B90*'12 Data'!$I$9)*($D$3/'12 Data'!$C$2)*(('12 Data'!$I$8/12.25)^3)*FWT!$K$169</f>
        <v>510</v>
      </c>
      <c r="C91" s="132">
        <f t="shared" si="6"/>
        <v>1.4172604342812283</v>
      </c>
      <c r="D91" s="17">
        <f>E91*FWT!$K$169</f>
        <v>0.19360621173716702</v>
      </c>
      <c r="E91" s="131">
        <f t="shared" si="7"/>
        <v>0.19360621173716702</v>
      </c>
      <c r="F91" s="13">
        <f t="shared" si="5"/>
        <v>58.688511343555142</v>
      </c>
      <c r="I91" s="34">
        <f>'Curve Tables'!C91</f>
        <v>1.4207861386469716</v>
      </c>
      <c r="J91" s="105"/>
      <c r="K91" s="105">
        <f>'Curve Tables'!E91</f>
        <v>0.20973124122954456</v>
      </c>
      <c r="M91" s="14">
        <f>'12-100 Curve Tables'!B176</f>
        <v>510</v>
      </c>
      <c r="N91" s="34">
        <f>'12-100 Curve Tables'!C176</f>
        <v>1.4172604342812283</v>
      </c>
      <c r="O91" s="105"/>
      <c r="P91" s="105">
        <f>'12-100 Curve Tables'!E176</f>
        <v>0.19360621173716702</v>
      </c>
    </row>
    <row r="92" spans="1:16" x14ac:dyDescent="0.2">
      <c r="A92" s="20">
        <v>87</v>
      </c>
      <c r="B92" s="71">
        <f>('12 Data'!B91*'12 Data'!$I$9)*($D$3/'12 Data'!$C$2)*(('12 Data'!$I$8/12.25)^3)*FWT!$K$169</f>
        <v>516</v>
      </c>
      <c r="C92" s="132">
        <f t="shared" si="6"/>
        <v>1.4168134069377474</v>
      </c>
      <c r="D92" s="17">
        <f>E92*FWT!$K$169</f>
        <v>0.19476149486752989</v>
      </c>
      <c r="E92" s="131">
        <f t="shared" si="7"/>
        <v>0.19476149486752989</v>
      </c>
      <c r="F92" s="13">
        <f t="shared" si="5"/>
        <v>59.008123214809416</v>
      </c>
      <c r="I92" s="34">
        <f>'Curve Tables'!C92</f>
        <v>1.4208050691195115</v>
      </c>
      <c r="J92" s="105"/>
      <c r="K92" s="105">
        <f>'Curve Tables'!E92</f>
        <v>0.2108884761859029</v>
      </c>
      <c r="M92" s="14">
        <f>'12-100 Curve Tables'!B178</f>
        <v>516</v>
      </c>
      <c r="N92" s="34">
        <f>'12-100 Curve Tables'!C178</f>
        <v>1.4168134069377474</v>
      </c>
      <c r="O92" s="105"/>
      <c r="P92" s="105">
        <f>'12-100 Curve Tables'!E178</f>
        <v>0.19476149486752989</v>
      </c>
    </row>
    <row r="93" spans="1:16" x14ac:dyDescent="0.2">
      <c r="A93" s="20">
        <v>88</v>
      </c>
      <c r="B93" s="71">
        <f>('12 Data'!B92*'12 Data'!$I$9)*($D$3/'12 Data'!$C$2)*(('12 Data'!$I$8/12.25)^3)*FWT!$K$169</f>
        <v>522</v>
      </c>
      <c r="C93" s="132">
        <f t="shared" si="6"/>
        <v>1.4163894514572499</v>
      </c>
      <c r="D93" s="17">
        <f>E93*FWT!$K$169</f>
        <v>0.19591820752040084</v>
      </c>
      <c r="E93" s="131">
        <f t="shared" si="7"/>
        <v>0.19591820752040084</v>
      </c>
      <c r="F93" s="13">
        <f t="shared" si="5"/>
        <v>59.324068770564367</v>
      </c>
      <c r="I93" s="34">
        <f>'Curve Tables'!C93</f>
        <v>1.4208429611731666</v>
      </c>
      <c r="J93" s="105"/>
      <c r="K93" s="105">
        <f>'Curve Tables'!E93</f>
        <v>0.21204768128768886</v>
      </c>
      <c r="M93" s="14">
        <f>'12-100 Curve Tables'!B180</f>
        <v>522</v>
      </c>
      <c r="N93" s="34">
        <f>'12-100 Curve Tables'!C180</f>
        <v>1.4163894514572499</v>
      </c>
      <c r="O93" s="105"/>
      <c r="P93" s="105">
        <f>'12-100 Curve Tables'!E180</f>
        <v>0.19591820752040087</v>
      </c>
    </row>
    <row r="94" spans="1:16" x14ac:dyDescent="0.2">
      <c r="A94" s="20">
        <v>89</v>
      </c>
      <c r="B94" s="71">
        <f>('12 Data'!B93*'12 Data'!$I$9)*($D$3/'12 Data'!$C$2)*(('12 Data'!$I$8/12.25)^3)*FWT!$K$169</f>
        <v>528</v>
      </c>
      <c r="C94" s="132">
        <f t="shared" si="6"/>
        <v>1.4159869684606337</v>
      </c>
      <c r="D94" s="17">
        <f>E94*FWT!$K$169</f>
        <v>0.19707624534255946</v>
      </c>
      <c r="E94" s="131">
        <f t="shared" si="7"/>
        <v>0.19707624534255946</v>
      </c>
      <c r="F94" s="13">
        <f t="shared" si="5"/>
        <v>59.636403036343623</v>
      </c>
      <c r="I94" s="34">
        <f>'Curve Tables'!C94</f>
        <v>1.4208975511914708</v>
      </c>
      <c r="J94" s="105"/>
      <c r="K94" s="105">
        <f>'Curve Tables'!E94</f>
        <v>0.21320864032849438</v>
      </c>
      <c r="M94" s="14">
        <f>'12-100 Curve Tables'!B182</f>
        <v>528</v>
      </c>
      <c r="N94" s="34">
        <f>'12-100 Curve Tables'!C182</f>
        <v>1.4159869684606339</v>
      </c>
      <c r="O94" s="105"/>
      <c r="P94" s="105">
        <f>'12-100 Curve Tables'!E182</f>
        <v>0.19707624534255946</v>
      </c>
    </row>
    <row r="95" spans="1:16" x14ac:dyDescent="0.2">
      <c r="A95" s="20">
        <v>90</v>
      </c>
      <c r="B95" s="71">
        <f>('12 Data'!B94*'12 Data'!$I$9)*($D$3/'12 Data'!$C$2)*(('12 Data'!$I$8/12.25)^3)*FWT!$K$169</f>
        <v>534</v>
      </c>
      <c r="C95" s="132">
        <f t="shared" si="6"/>
        <v>1.4156042997200342</v>
      </c>
      <c r="D95" s="17">
        <f>E95*FWT!$K$169</f>
        <v>0.19823549247262798</v>
      </c>
      <c r="E95" s="131">
        <f t="shared" si="7"/>
        <v>0.19823549247262798</v>
      </c>
      <c r="F95" s="13">
        <f t="shared" si="5"/>
        <v>59.945178503060717</v>
      </c>
      <c r="I95" s="34">
        <f>'Curve Tables'!C95</f>
        <v>1.4209665471619513</v>
      </c>
      <c r="J95" s="105"/>
      <c r="K95" s="105">
        <f>'Curve Tables'!E95</f>
        <v>0.21437112724291682</v>
      </c>
      <c r="M95" s="14">
        <f>'12-100 Curve Tables'!B184</f>
        <v>534</v>
      </c>
      <c r="N95" s="34">
        <f>'12-100 Curve Tables'!C184</f>
        <v>1.4156042997200342</v>
      </c>
      <c r="O95" s="105"/>
      <c r="P95" s="105">
        <f>'12-100 Curve Tables'!E184</f>
        <v>0.19823549247262795</v>
      </c>
    </row>
    <row r="96" spans="1:16" x14ac:dyDescent="0.2">
      <c r="A96" s="20">
        <v>91</v>
      </c>
      <c r="B96" s="71">
        <f>('12 Data'!B95*'12 Data'!$I$9)*($D$3/'12 Data'!$C$2)*(('12 Data'!$I$8/12.25)^3)*FWT!$K$169</f>
        <v>540</v>
      </c>
      <c r="C96" s="132">
        <f t="shared" si="6"/>
        <v>1.4152397303156368</v>
      </c>
      <c r="D96" s="17">
        <f>E96*FWT!$K$169</f>
        <v>0.19939582175799611</v>
      </c>
      <c r="E96" s="131">
        <f t="shared" si="7"/>
        <v>0.19939582175799611</v>
      </c>
      <c r="F96" s="13">
        <f t="shared" si="5"/>
        <v>60.250445153681397</v>
      </c>
      <c r="I96" s="34">
        <f>'Curve Tables'!C96</f>
        <v>1.4210476312279858</v>
      </c>
      <c r="J96" s="105"/>
      <c r="K96" s="105">
        <f>'Curve Tables'!E96</f>
        <v>0.2155349064557644</v>
      </c>
      <c r="M96" s="14">
        <f>'12-100 Curve Tables'!B186</f>
        <v>540</v>
      </c>
      <c r="N96" s="34">
        <f>'12-100 Curve Tables'!C186</f>
        <v>1.415239730315637</v>
      </c>
      <c r="O96" s="105"/>
      <c r="P96" s="105">
        <f>'12-100 Curve Tables'!E186</f>
        <v>0.19939582175799611</v>
      </c>
    </row>
    <row r="97" spans="1:16" x14ac:dyDescent="0.2">
      <c r="A97" s="20">
        <v>92</v>
      </c>
      <c r="B97" s="71">
        <f>('12 Data'!B96*'12 Data'!$I$9)*($D$3/'12 Data'!$C$2)*(('12 Data'!$I$8/12.25)^3)*FWT!$K$169</f>
        <v>546</v>
      </c>
      <c r="C97" s="132">
        <f t="shared" si="6"/>
        <v>1.4148914907746826</v>
      </c>
      <c r="D97" s="17">
        <f>E97*FWT!$K$169</f>
        <v>0.20055709497173443</v>
      </c>
      <c r="E97" s="131">
        <f t="shared" si="7"/>
        <v>0.20055709497173443</v>
      </c>
      <c r="F97" s="13">
        <f t="shared" si="5"/>
        <v>60.552250490113735</v>
      </c>
      <c r="I97" s="34">
        <f>'Curve Tables'!C97</f>
        <v>1.4211384621995931</v>
      </c>
      <c r="J97" s="105"/>
      <c r="K97" s="105">
        <f>'Curve Tables'!E97</f>
        <v>0.21669973322806793</v>
      </c>
      <c r="M97" s="14">
        <f>'12-100 Curve Tables'!B188</f>
        <v>546</v>
      </c>
      <c r="N97" s="34">
        <f>'12-100 Curve Tables'!C188</f>
        <v>1.4148914907746826</v>
      </c>
      <c r="O97" s="105"/>
      <c r="P97" s="105">
        <f>'12-100 Curve Tables'!E188</f>
        <v>0.20055709497173441</v>
      </c>
    </row>
    <row r="98" spans="1:16" x14ac:dyDescent="0.2">
      <c r="A98" s="20">
        <v>93</v>
      </c>
      <c r="B98" s="71">
        <f>('12 Data'!B97*'12 Data'!$I$9)*($D$3/'12 Data'!$C$2)*(('12 Data'!$I$8/12.25)^3)*FWT!$K$169</f>
        <v>552</v>
      </c>
      <c r="C98" s="132">
        <f t="shared" si="6"/>
        <v>1.414557759192653</v>
      </c>
      <c r="D98" s="17">
        <f>E98*FWT!$K$169</f>
        <v>0.2017191630294935</v>
      </c>
      <c r="E98" s="131">
        <f t="shared" si="7"/>
        <v>0.2017191630294935</v>
      </c>
      <c r="F98" s="13">
        <f t="shared" si="5"/>
        <v>60.850639560377296</v>
      </c>
      <c r="I98" s="34">
        <f>'Curve Tables'!C98</f>
        <v>1.4212366780231527</v>
      </c>
      <c r="J98" s="105"/>
      <c r="K98" s="105">
        <f>'Curve Tables'!E98</f>
        <v>0.21786535399990092</v>
      </c>
      <c r="M98" s="14">
        <f>'12-100 Curve Tables'!B190</f>
        <v>552</v>
      </c>
      <c r="N98" s="34">
        <f>'12-100 Curve Tables'!C190</f>
        <v>1.414557759192653</v>
      </c>
      <c r="O98" s="105"/>
      <c r="P98" s="105">
        <f>'12-100 Curve Tables'!E190</f>
        <v>0.20171916302949347</v>
      </c>
    </row>
    <row r="99" spans="1:16" x14ac:dyDescent="0.2">
      <c r="A99" s="20">
        <v>94</v>
      </c>
      <c r="B99" s="71">
        <f>('12 Data'!B98*'12 Data'!$I$9)*($D$3/'12 Data'!$C$2)*(('12 Data'!$I$8/12.25)^3)*FWT!$K$169</f>
        <v>558</v>
      </c>
      <c r="C99" s="132">
        <f t="shared" si="6"/>
        <v>1.4142366633366472</v>
      </c>
      <c r="D99" s="17">
        <f>E99*FWT!$K$169</f>
        <v>0.20288186620639223</v>
      </c>
      <c r="E99" s="131">
        <f t="shared" si="7"/>
        <v>0.20288186620639223</v>
      </c>
      <c r="F99" s="13">
        <f t="shared" si="5"/>
        <v>61.145654986088701</v>
      </c>
      <c r="I99" s="34">
        <f>'Curve Tables'!C99</f>
        <v>1.4213398982100665</v>
      </c>
      <c r="J99" s="105"/>
      <c r="K99" s="105">
        <f>'Curve Tables'!E99</f>
        <v>0.21903150673000588</v>
      </c>
      <c r="M99" s="14">
        <f>'12-100 Curve Tables'!B192</f>
        <v>558</v>
      </c>
      <c r="N99" s="34">
        <f>'12-100 Curve Tables'!C192</f>
        <v>1.4142366633366472</v>
      </c>
      <c r="O99" s="105"/>
      <c r="P99" s="105">
        <f>'12-100 Curve Tables'!E192</f>
        <v>0.20288186620639223</v>
      </c>
    </row>
    <row r="100" spans="1:16" x14ac:dyDescent="0.2">
      <c r="A100" s="20">
        <v>95</v>
      </c>
      <c r="B100" s="71">
        <f>('12 Data'!B99*'12 Data'!$I$9)*($D$3/'12 Data'!$C$2)*(('12 Data'!$I$8/12.25)^3)*FWT!$K$169</f>
        <v>564</v>
      </c>
      <c r="C100" s="132">
        <f t="shared" si="6"/>
        <v>1.4139262827309458</v>
      </c>
      <c r="D100" s="17">
        <f>E100*FWT!$K$169</f>
        <v>0.20404503435389279</v>
      </c>
      <c r="E100" s="131">
        <f t="shared" si="7"/>
        <v>0.20404503435389279</v>
      </c>
      <c r="F100" s="13">
        <f t="shared" si="5"/>
        <v>61.437336990288884</v>
      </c>
      <c r="I100" s="34">
        <f>'Curve Tables'!C100</f>
        <v>1.421445726224345</v>
      </c>
      <c r="J100" s="105"/>
      <c r="K100" s="105">
        <f>'Curve Tables'!E100</f>
        <v>0.22019792123222812</v>
      </c>
      <c r="M100" s="14">
        <f>'12-100 Curve Tables'!B194</f>
        <v>564</v>
      </c>
      <c r="N100" s="34">
        <f>'12-100 Curve Tables'!C194</f>
        <v>1.4139262827309458</v>
      </c>
      <c r="O100" s="105"/>
      <c r="P100" s="105">
        <f>'12-100 Curve Tables'!E194</f>
        <v>0.20404503435389282</v>
      </c>
    </row>
    <row r="101" spans="1:16" x14ac:dyDescent="0.2">
      <c r="A101" s="20">
        <v>96</v>
      </c>
      <c r="B101" s="71">
        <f>('12 Data'!B100*'12 Data'!$I$9)*($D$3/'12 Data'!$C$2)*(('12 Data'!$I$8/12.25)^3)*FWT!$K$169</f>
        <v>570</v>
      </c>
      <c r="C101" s="132">
        <f t="shared" si="6"/>
        <v>1.4136246507247607</v>
      </c>
      <c r="D101" s="17">
        <f>E101*FWT!$K$169</f>
        <v>0.20520848711666329</v>
      </c>
      <c r="E101" s="131">
        <f t="shared" si="7"/>
        <v>0.20520848711666329</v>
      </c>
      <c r="F101" s="13">
        <f t="shared" si="5"/>
        <v>61.725723425625276</v>
      </c>
      <c r="I101" s="34">
        <f>'Curve Tables'!C101</f>
        <v>1.4215517518291303</v>
      </c>
      <c r="J101" s="105"/>
      <c r="K101" s="105">
        <f>'Curve Tables'!E101</f>
        <v>0.22136431950875662</v>
      </c>
      <c r="M101" s="14">
        <f>'12-100 Curve Tables'!B196</f>
        <v>570</v>
      </c>
      <c r="N101" s="34">
        <f>'12-100 Curve Tables'!C196</f>
        <v>1.4136246507247607</v>
      </c>
      <c r="O101" s="105"/>
      <c r="P101" s="105">
        <f>'12-100 Curve Tables'!E196</f>
        <v>0.20520848711666329</v>
      </c>
    </row>
    <row r="102" spans="1:16" x14ac:dyDescent="0.2">
      <c r="A102" s="20">
        <v>97</v>
      </c>
      <c r="B102" s="71">
        <f>('12 Data'!B101*'12 Data'!$I$9)*($D$3/'12 Data'!$C$2)*(('12 Data'!$I$8/12.25)^3)*FWT!$K$169</f>
        <v>576</v>
      </c>
      <c r="C102" s="132">
        <f t="shared" si="6"/>
        <v>1.4133297565421743</v>
      </c>
      <c r="D102" s="17">
        <f>E102*FWT!$K$169</f>
        <v>0.20637203414942765</v>
      </c>
      <c r="E102" s="131">
        <f t="shared" si="7"/>
        <v>0.20637203414942765</v>
      </c>
      <c r="F102" s="13">
        <f t="shared" si="5"/>
        <v>62.010849802892487</v>
      </c>
      <c r="I102" s="34">
        <f>'Curve Tables'!C102</f>
        <v>1.4216555533921542</v>
      </c>
      <c r="J102" s="105"/>
      <c r="K102" s="105">
        <f>'Curve Tables'!E102</f>
        <v>0.22253041608017204</v>
      </c>
      <c r="M102" s="14">
        <f>'12-100 Curve Tables'!B198</f>
        <v>576</v>
      </c>
      <c r="N102" s="34">
        <f>'12-100 Curve Tables'!C198</f>
        <v>1.4133297565421741</v>
      </c>
      <c r="O102" s="105"/>
      <c r="P102" s="105">
        <f>'12-100 Curve Tables'!E198</f>
        <v>0.20637203414942765</v>
      </c>
    </row>
    <row r="103" spans="1:16" x14ac:dyDescent="0.2">
      <c r="A103" s="20">
        <v>98</v>
      </c>
      <c r="B103" s="71">
        <f>('12 Data'!B102*'12 Data'!$I$9)*($D$3/'12 Data'!$C$2)*(('12 Data'!$I$8/12.25)^3)*FWT!$K$169</f>
        <v>582</v>
      </c>
      <c r="C103" s="132">
        <f t="shared" ref="C103:C134" si="8">((I103*$J$2)+(N103*$O$2))/50</f>
        <v>1.4130395473142618</v>
      </c>
      <c r="D103" s="17">
        <f>E103*FWT!$K$169</f>
        <v>0.20753547533380362</v>
      </c>
      <c r="E103" s="131">
        <f t="shared" ref="E103:E134" si="9">((K103*$J$2)+(P103*$O$2))/50</f>
        <v>0.20753547533380362</v>
      </c>
      <c r="F103" s="13">
        <f t="shared" si="5"/>
        <v>62.292749319924837</v>
      </c>
      <c r="I103" s="34">
        <f>'Curve Tables'!C103</f>
        <v>1.4217547001501267</v>
      </c>
      <c r="J103" s="105"/>
      <c r="K103" s="105">
        <f>'Curve Tables'!E103</f>
        <v>0.22369591831230209</v>
      </c>
      <c r="M103" s="14">
        <f>'12-100 Curve Tables'!B200</f>
        <v>582</v>
      </c>
      <c r="N103" s="34">
        <f>'12-100 Curve Tables'!C200</f>
        <v>1.4130395473142618</v>
      </c>
      <c r="O103" s="105"/>
      <c r="P103" s="105">
        <f>'12-100 Curve Tables'!E200</f>
        <v>0.20753547533380362</v>
      </c>
    </row>
    <row r="104" spans="1:16" x14ac:dyDescent="0.2">
      <c r="A104" s="20">
        <v>99</v>
      </c>
      <c r="B104" s="71">
        <f>('12 Data'!B103*'12 Data'!$I$9)*($D$3/'12 Data'!$C$2)*(('12 Data'!$I$8/12.25)^3)*FWT!$K$169</f>
        <v>588</v>
      </c>
      <c r="C104" s="132">
        <f t="shared" si="8"/>
        <v>1.4127519300934062</v>
      </c>
      <c r="D104" s="17">
        <f>E104*FWT!$K$169</f>
        <v>0.20869860099512805</v>
      </c>
      <c r="E104" s="131">
        <f t="shared" si="9"/>
        <v>0.20869860099512805</v>
      </c>
      <c r="F104" s="13">
        <f t="shared" si="5"/>
        <v>62.571452890827153</v>
      </c>
      <c r="I104" s="34">
        <f>'Curve Tables'!C104</f>
        <v>1.421846754432059</v>
      </c>
      <c r="J104" s="105"/>
      <c r="K104" s="105">
        <f>'Curve Tables'!E104</f>
        <v>0.22486052673988352</v>
      </c>
      <c r="M104" s="14">
        <f>'12-100 Curve Tables'!B202</f>
        <v>588</v>
      </c>
      <c r="N104" s="34">
        <f>'12-100 Curve Tables'!C202</f>
        <v>1.4127519300934062</v>
      </c>
      <c r="O104" s="105"/>
      <c r="P104" s="105">
        <f>'12-100 Curve Tables'!E202</f>
        <v>0.20869860099512808</v>
      </c>
    </row>
    <row r="105" spans="1:16" x14ac:dyDescent="0.2">
      <c r="A105" s="20">
        <v>100</v>
      </c>
      <c r="B105" s="71">
        <f>('12 Data'!B104*'12 Data'!$I$9)*($D$3/'12 Data'!$C$2)*(('12 Data'!$I$8/12.25)^3)*FWT!$K$169</f>
        <v>594</v>
      </c>
      <c r="C105" s="132">
        <f t="shared" si="8"/>
        <v>1.4124647738497984</v>
      </c>
      <c r="D105" s="17">
        <f>E105*FWT!$K$169</f>
        <v>0.2098611921192691</v>
      </c>
      <c r="E105" s="131">
        <f t="shared" si="9"/>
        <v>0.2098611921192691</v>
      </c>
      <c r="F105" s="13">
        <f t="shared" si="5"/>
        <v>62.846989175521706</v>
      </c>
      <c r="I105" s="34">
        <f>'Curve Tables'!C105</f>
        <v>1.4219292738415186</v>
      </c>
      <c r="J105" s="105"/>
      <c r="K105" s="105">
        <f>'Curve Tables'!E105</f>
        <v>0.22602393538703169</v>
      </c>
      <c r="M105" s="14">
        <f>'12-100 Curve Tables'!B204</f>
        <v>594</v>
      </c>
      <c r="N105" s="34">
        <f>'12-100 Curve Tables'!C204</f>
        <v>1.4124647738497984</v>
      </c>
      <c r="O105" s="105"/>
      <c r="P105" s="105">
        <f>'12-100 Curve Tables'!E204</f>
        <v>0.20986119211926907</v>
      </c>
    </row>
    <row r="106" spans="1:16" x14ac:dyDescent="0.2">
      <c r="A106" s="20">
        <v>101</v>
      </c>
      <c r="B106" s="71">
        <f>('12 Data'!B105*'12 Data'!$I$9)*($D$3/'12 Data'!$C$2)*(('12 Data'!$I$8/12.25)^3)*FWT!$K$169</f>
        <v>600</v>
      </c>
      <c r="C106" s="132">
        <f t="shared" si="8"/>
        <v>1.4121759114501216</v>
      </c>
      <c r="D106" s="17">
        <f>E106*FWT!$K$169</f>
        <v>0.21102302056942654</v>
      </c>
      <c r="E106" s="131">
        <f t="shared" si="9"/>
        <v>0.21102302056942654</v>
      </c>
      <c r="F106" s="13">
        <f t="shared" si="5"/>
        <v>63.119384609582838</v>
      </c>
      <c r="I106" s="34">
        <f>'Curve Tables'!C106</f>
        <v>1.4219998133978202</v>
      </c>
      <c r="J106" s="105"/>
      <c r="K106" s="105">
        <f>'Curve Tables'!E106</f>
        <v>0.22718583208451715</v>
      </c>
      <c r="M106" s="14">
        <f>'12-100 Curve Tables'!B206</f>
        <v>600</v>
      </c>
      <c r="N106" s="34">
        <f>'12-100 Curve Tables'!C206</f>
        <v>1.4121759114501216</v>
      </c>
      <c r="O106" s="105"/>
      <c r="P106" s="105">
        <f>'12-100 Curve Tables'!E206</f>
        <v>0.21102302056942657</v>
      </c>
    </row>
    <row r="107" spans="1:16" x14ac:dyDescent="0.2">
      <c r="A107" s="20">
        <v>102</v>
      </c>
      <c r="B107" s="71">
        <f>('12 Data'!B106*'12 Data'!$I$9)*($D$3/'12 Data'!$C$2)*(('12 Data'!$I$8/12.25)^3)*FWT!$K$169</f>
        <v>606</v>
      </c>
      <c r="C107" s="132">
        <f t="shared" si="8"/>
        <v>1.411883141618427</v>
      </c>
      <c r="D107" s="17">
        <f>E107*FWT!$K$169</f>
        <v>0.21218384930292009</v>
      </c>
      <c r="E107" s="131">
        <f t="shared" si="9"/>
        <v>0.21218384930292009</v>
      </c>
      <c r="F107" s="13">
        <f t="shared" si="5"/>
        <v>63.388663434325551</v>
      </c>
      <c r="I107" s="34">
        <f>'Curve Tables'!C107</f>
        <v>1.4220559276361469</v>
      </c>
      <c r="J107" s="105"/>
      <c r="K107" s="105">
        <f>'Curve Tables'!E107</f>
        <v>0.22834589878384945</v>
      </c>
      <c r="M107" s="14">
        <f>'12-100 Curve Tables'!B208</f>
        <v>606</v>
      </c>
      <c r="N107" s="34">
        <f>'12-100 Curve Tables'!C208</f>
        <v>1.411883141618427</v>
      </c>
      <c r="O107" s="105"/>
      <c r="P107" s="105">
        <f>'12-100 Curve Tables'!E208</f>
        <v>0.21218384930292006</v>
      </c>
    </row>
    <row r="108" spans="1:16" x14ac:dyDescent="0.2">
      <c r="A108" s="20">
        <v>103</v>
      </c>
      <c r="B108" s="71">
        <f>('12 Data'!B107*'12 Data'!$I$9)*($D$3/'12 Data'!$C$2)*(('12 Data'!$I$8/12.25)^3)*FWT!$K$169</f>
        <v>612</v>
      </c>
      <c r="C108" s="132">
        <f t="shared" si="8"/>
        <v>1.4115842308791964</v>
      </c>
      <c r="D108" s="17">
        <f>E108*FWT!$K$169</f>
        <v>0.21334343258796362</v>
      </c>
      <c r="E108" s="131">
        <f t="shared" si="9"/>
        <v>0.21334343258796362</v>
      </c>
      <c r="F108" s="13">
        <f t="shared" si="5"/>
        <v>63.654847727109299</v>
      </c>
      <c r="I108" s="34">
        <f>'Curve Tables'!C108</f>
        <v>1.4220951726666065</v>
      </c>
      <c r="J108" s="105"/>
      <c r="K108" s="105">
        <f>'Curve Tables'!E108</f>
        <v>0.2295038118681679</v>
      </c>
      <c r="M108" s="14">
        <f>'12-100 Curve Tables'!B210</f>
        <v>612</v>
      </c>
      <c r="N108" s="34">
        <f>'12-100 Curve Tables'!C210</f>
        <v>1.4115842308791962</v>
      </c>
      <c r="O108" s="105"/>
      <c r="P108" s="105">
        <f>'12-100 Curve Tables'!E210</f>
        <v>0.21334343258796362</v>
      </c>
    </row>
    <row r="109" spans="1:16" x14ac:dyDescent="0.2">
      <c r="A109" s="20">
        <v>104</v>
      </c>
      <c r="B109" s="71">
        <f>('12 Data'!B108*'12 Data'!$I$9)*($D$3/'12 Data'!$C$2)*(('12 Data'!$I$8/12.25)^3)*FWT!$K$169</f>
        <v>618</v>
      </c>
      <c r="C109" s="132">
        <f t="shared" si="8"/>
        <v>1.411276915482589</v>
      </c>
      <c r="D109" s="17">
        <f>E109*FWT!$K$169</f>
        <v>0.21450151622042862</v>
      </c>
      <c r="E109" s="131">
        <f t="shared" si="9"/>
        <v>0.21450151622042862</v>
      </c>
      <c r="F109" s="13">
        <f t="shared" si="5"/>
        <v>63.917957431813143</v>
      </c>
      <c r="I109" s="34">
        <f>'Curve Tables'!C109</f>
        <v>1.4221151081922216</v>
      </c>
      <c r="J109" s="105"/>
      <c r="K109" s="105">
        <f>'Curve Tables'!E109</f>
        <v>0.2306592424599393</v>
      </c>
      <c r="M109" s="14">
        <f>'12-100 Curve Tables'!B212</f>
        <v>618</v>
      </c>
      <c r="N109" s="34">
        <f>'12-100 Curve Tables'!C212</f>
        <v>1.4112769154825888</v>
      </c>
      <c r="O109" s="105"/>
      <c r="P109" s="105">
        <f>'12-100 Curve Tables'!E212</f>
        <v>0.21450151622042865</v>
      </c>
    </row>
    <row r="110" spans="1:16" x14ac:dyDescent="0.2">
      <c r="A110" s="20">
        <v>105</v>
      </c>
      <c r="B110" s="71">
        <f>('12 Data'!B109*'12 Data'!$I$9)*($D$3/'12 Data'!$C$2)*(('12 Data'!$I$8/12.25)^3)*FWT!$K$169</f>
        <v>624</v>
      </c>
      <c r="C110" s="132">
        <f t="shared" si="8"/>
        <v>1.4109589033118808</v>
      </c>
      <c r="D110" s="17">
        <f>E110*FWT!$K$169</f>
        <v>0.21565783774059435</v>
      </c>
      <c r="E110" s="131">
        <f t="shared" si="9"/>
        <v>0.21565783774059435</v>
      </c>
      <c r="F110" s="13">
        <f t="shared" si="5"/>
        <v>64.178010389435997</v>
      </c>
      <c r="I110" s="34">
        <f>'Curve Tables'!C110</f>
        <v>1.4221132994858494</v>
      </c>
      <c r="J110" s="105"/>
      <c r="K110" s="105">
        <f>'Curve Tables'!E110</f>
        <v>0.23181185672546356</v>
      </c>
      <c r="M110" s="14">
        <f>'12-100 Curve Tables'!B214</f>
        <v>624</v>
      </c>
      <c r="N110" s="34">
        <f>'12-100 Curve Tables'!C214</f>
        <v>1.4109589033118808</v>
      </c>
      <c r="O110" s="105"/>
      <c r="P110" s="105">
        <f>'12-100 Curve Tables'!E214</f>
        <v>0.21565783774059435</v>
      </c>
    </row>
    <row r="111" spans="1:16" x14ac:dyDescent="0.2">
      <c r="A111" s="20">
        <v>106</v>
      </c>
      <c r="B111" s="71">
        <f>('12 Data'!B110*'12 Data'!$I$9)*($D$3/'12 Data'!$C$2)*(('12 Data'!$I$8/12.25)^3)*FWT!$K$169</f>
        <v>630</v>
      </c>
      <c r="C111" s="132">
        <f t="shared" si="8"/>
        <v>1.4106278757730835</v>
      </c>
      <c r="D111" s="17">
        <f>E111*FWT!$K$169</f>
        <v>0.21681212664988508</v>
      </c>
      <c r="E111" s="131">
        <f t="shared" si="9"/>
        <v>0.21681212664988508</v>
      </c>
      <c r="F111" s="13">
        <f t="shared" si="5"/>
        <v>64.435022368771712</v>
      </c>
      <c r="I111" s="34">
        <f>'Curve Tables'!C111</f>
        <v>1.4220873193260395</v>
      </c>
      <c r="J111" s="105"/>
      <c r="K111" s="105">
        <f>'Curve Tables'!E111</f>
        <v>0.23296131617618573</v>
      </c>
      <c r="M111" s="14">
        <f>'12-100 Curve Tables'!B216</f>
        <v>630</v>
      </c>
      <c r="N111" s="34">
        <f>'12-100 Curve Tables'!C216</f>
        <v>1.4106278757730835</v>
      </c>
      <c r="O111" s="105"/>
      <c r="P111" s="105">
        <f>'12-100 Curve Tables'!E216</f>
        <v>0.21681212664988506</v>
      </c>
    </row>
    <row r="112" spans="1:16" x14ac:dyDescent="0.2">
      <c r="A112" s="20">
        <v>107</v>
      </c>
      <c r="B112" s="71">
        <f>('12 Data'!B111*'12 Data'!$I$9)*($D$3/'12 Data'!$C$2)*(('12 Data'!$I$8/12.25)^3)*FWT!$K$169</f>
        <v>636</v>
      </c>
      <c r="C112" s="132">
        <f t="shared" si="8"/>
        <v>1.410281489666761</v>
      </c>
      <c r="D112" s="17">
        <f>E112*FWT!$K$169</f>
        <v>0.21796410462759558</v>
      </c>
      <c r="E112" s="131">
        <f t="shared" si="9"/>
        <v>0.21796410462759558</v>
      </c>
      <c r="F112" s="13">
        <f t="shared" si="5"/>
        <v>64.689007097107009</v>
      </c>
      <c r="I112" s="34">
        <f>'Curve Tables'!C112</f>
        <v>1.4220347498918229</v>
      </c>
      <c r="J112" s="105"/>
      <c r="K112" s="105">
        <f>'Curve Tables'!E112</f>
        <v>0.2341072779668151</v>
      </c>
      <c r="M112" s="14">
        <f>'12-100 Curve Tables'!B218</f>
        <v>636</v>
      </c>
      <c r="N112" s="34">
        <f>'12-100 Curve Tables'!C218</f>
        <v>1.410281489666761</v>
      </c>
      <c r="O112" s="105"/>
      <c r="P112" s="105">
        <f>'12-100 Curve Tables'!E218</f>
        <v>0.21796410462759558</v>
      </c>
    </row>
    <row r="113" spans="1:16" x14ac:dyDescent="0.2">
      <c r="A113" s="20">
        <v>108</v>
      </c>
      <c r="B113" s="71">
        <f>('12 Data'!B112*'12 Data'!$I$9)*($D$3/'12 Data'!$C$2)*(('12 Data'!$I$8/12.25)^3)*FWT!$K$169</f>
        <v>642</v>
      </c>
      <c r="C113" s="132">
        <f t="shared" si="8"/>
        <v>1.4099173790420216</v>
      </c>
      <c r="D113" s="17">
        <f>E113*FWT!$K$169</f>
        <v>0.21911348574760459</v>
      </c>
      <c r="E113" s="131">
        <f t="shared" si="9"/>
        <v>0.21911348574760459</v>
      </c>
      <c r="F113" s="13">
        <f t="shared" si="5"/>
        <v>64.939976290887017</v>
      </c>
      <c r="I113" s="34">
        <f>'Curve Tables'!C113</f>
        <v>1.4219531846164315</v>
      </c>
      <c r="J113" s="105"/>
      <c r="K113" s="105">
        <f>'Curve Tables'!E113</f>
        <v>0.23524939519025218</v>
      </c>
      <c r="M113" s="14">
        <f>'12-100 Curve Tables'!B220</f>
        <v>642</v>
      </c>
      <c r="N113" s="34">
        <f>'12-100 Curve Tables'!C220</f>
        <v>1.4099173790420216</v>
      </c>
      <c r="O113" s="105"/>
      <c r="P113" s="105">
        <f>'12-100 Curve Tables'!E220</f>
        <v>0.21911348574760461</v>
      </c>
    </row>
    <row r="114" spans="1:16" x14ac:dyDescent="0.2">
      <c r="A114" s="20">
        <v>109</v>
      </c>
      <c r="B114" s="71">
        <f>('12 Data'!B113*'12 Data'!$I$9)*($D$3/'12 Data'!$C$2)*(('12 Data'!$I$8/12.25)^3)*FWT!$K$169</f>
        <v>648</v>
      </c>
      <c r="C114" s="132">
        <f t="shared" si="8"/>
        <v>1.4095331570327068</v>
      </c>
      <c r="D114" s="17">
        <f>E114*FWT!$K$169</f>
        <v>0.22025997669507391</v>
      </c>
      <c r="E114" s="131">
        <f t="shared" si="9"/>
        <v>0.22025997669507391</v>
      </c>
      <c r="F114" s="13">
        <f t="shared" si="5"/>
        <v>65.187939686294399</v>
      </c>
      <c r="I114" s="34">
        <f>'Curve Tables'!C114</f>
        <v>1.421840229999958</v>
      </c>
      <c r="J114" s="105"/>
      <c r="K114" s="105">
        <f>'Curve Tables'!E114</f>
        <v>0.23638731716932221</v>
      </c>
      <c r="M114" s="14">
        <f>'12-100 Curve Tables'!B222</f>
        <v>648</v>
      </c>
      <c r="N114" s="34">
        <f>'12-100 Curve Tables'!C222</f>
        <v>1.4095331570327068</v>
      </c>
      <c r="O114" s="105"/>
      <c r="P114" s="105">
        <f>'12-100 Curve Tables'!E222</f>
        <v>0.22025997669507391</v>
      </c>
    </row>
    <row r="115" spans="1:16" x14ac:dyDescent="0.2">
      <c r="A115" s="20">
        <v>110</v>
      </c>
      <c r="B115" s="71">
        <f>('12 Data'!B114*'12 Data'!$I$9)*($D$3/'12 Data'!$C$2)*(('12 Data'!$I$8/12.25)^3)*FWT!$K$169</f>
        <v>654</v>
      </c>
      <c r="C115" s="132">
        <f t="shared" si="8"/>
        <v>1.4091264176757645</v>
      </c>
      <c r="D115" s="17">
        <f>E115*FWT!$K$169</f>
        <v>0.22140327698313658</v>
      </c>
      <c r="E115" s="131">
        <f t="shared" si="9"/>
        <v>0.22140327698313658</v>
      </c>
      <c r="F115" s="13">
        <f t="shared" si="5"/>
        <v>65.432905069683471</v>
      </c>
      <c r="I115" s="34">
        <f>'Curve Tables'!C115</f>
        <v>1.4216935073809385</v>
      </c>
      <c r="J115" s="105"/>
      <c r="K115" s="105">
        <f>'Curve Tables'!E115</f>
        <v>0.23752068974531587</v>
      </c>
      <c r="M115" s="14">
        <f>'12-100 Curve Tables'!B224</f>
        <v>654</v>
      </c>
      <c r="N115" s="34">
        <f>'12-100 Curve Tables'!C224</f>
        <v>1.4091264176757645</v>
      </c>
      <c r="O115" s="105"/>
      <c r="P115" s="105">
        <f>'12-100 Curve Tables'!E224</f>
        <v>0.22140327698313658</v>
      </c>
    </row>
    <row r="116" spans="1:16" x14ac:dyDescent="0.2">
      <c r="A116" s="20">
        <v>111</v>
      </c>
      <c r="B116" s="71">
        <f>('12 Data'!B115*'12 Data'!$I$9)*($D$3/'12 Data'!$C$2)*(('12 Data'!$I$8/12.25)^3)*FWT!$K$169</f>
        <v>660</v>
      </c>
      <c r="C116" s="132">
        <f t="shared" si="8"/>
        <v>1.4086947377118058</v>
      </c>
      <c r="D116" s="17">
        <f>E116*FWT!$K$169</f>
        <v>0.22254307916957272</v>
      </c>
      <c r="E116" s="131">
        <f t="shared" si="9"/>
        <v>0.22254307916957272</v>
      </c>
      <c r="F116" s="13">
        <f t="shared" si="5"/>
        <v>65.674878307812307</v>
      </c>
      <c r="I116" s="34">
        <f>'Curve Tables'!C116</f>
        <v>1.4215106546668803</v>
      </c>
      <c r="J116" s="105"/>
      <c r="K116" s="105">
        <f>'Curve Tables'!E116</f>
        <v>0.23864915556333724</v>
      </c>
      <c r="M116" s="14">
        <f>'12-100 Curve Tables'!B226</f>
        <v>660</v>
      </c>
      <c r="N116" s="34">
        <f>'12-100 Curve Tables'!C226</f>
        <v>1.4086947377118055</v>
      </c>
      <c r="O116" s="105"/>
      <c r="P116" s="105">
        <f>'12-100 Curve Tables'!E226</f>
        <v>0.22254307916957275</v>
      </c>
    </row>
    <row r="117" spans="1:16" x14ac:dyDescent="0.2">
      <c r="A117" s="20">
        <v>112</v>
      </c>
      <c r="B117" s="71">
        <f>('12 Data'!B116*'12 Data'!$I$9)*($D$3/'12 Data'!$C$2)*(('12 Data'!$I$8/12.25)^3)*FWT!$K$169</f>
        <v>666</v>
      </c>
      <c r="C117" s="132">
        <f t="shared" si="8"/>
        <v>1.4082356783678565</v>
      </c>
      <c r="D117" s="17">
        <f>E117*FWT!$K$169</f>
        <v>0.22367906907347168</v>
      </c>
      <c r="E117" s="131">
        <f t="shared" si="9"/>
        <v>0.22367906907347168</v>
      </c>
      <c r="F117" s="13">
        <f t="shared" si="5"/>
        <v>65.913863377815815</v>
      </c>
      <c r="I117" s="34">
        <f>'Curve Tables'!C117</f>
        <v>1.421289328023712</v>
      </c>
      <c r="J117" s="105"/>
      <c r="K117" s="105">
        <f>'Curve Tables'!E117</f>
        <v>0.23977235435445918</v>
      </c>
      <c r="M117" s="14">
        <f>'12-100 Curve Tables'!B228</f>
        <v>666</v>
      </c>
      <c r="N117" s="34">
        <f>'12-100 Curve Tables'!C228</f>
        <v>1.4082356783678565</v>
      </c>
      <c r="O117" s="105"/>
      <c r="P117" s="105">
        <f>'12-100 Curve Tables'!E228</f>
        <v>0.22367906907347171</v>
      </c>
    </row>
    <row r="118" spans="1:16" x14ac:dyDescent="0.2">
      <c r="A118" s="20">
        <v>113</v>
      </c>
      <c r="B118" s="71">
        <f>('12 Data'!B117*'12 Data'!$I$9)*($D$3/'12 Data'!$C$2)*(('12 Data'!$I$8/12.25)^3)*FWT!$K$169</f>
        <v>672</v>
      </c>
      <c r="C118" s="132">
        <f t="shared" si="8"/>
        <v>1.4077467871222877</v>
      </c>
      <c r="D118" s="17">
        <f>E118*FWT!$K$169</f>
        <v>0.22481092599188263</v>
      </c>
      <c r="E118" s="131">
        <f t="shared" si="9"/>
        <v>0.22481092599188263</v>
      </c>
      <c r="F118" s="13">
        <f t="shared" si="5"/>
        <v>66.149862396860868</v>
      </c>
      <c r="I118" s="34">
        <f>'Curve Tables'!C118</f>
        <v>1.4210272035241769</v>
      </c>
      <c r="J118" s="105"/>
      <c r="K118" s="105">
        <f>'Curve Tables'!E118</f>
        <v>0.24088992321468514</v>
      </c>
      <c r="M118" s="14">
        <f>'12-100 Curve Tables'!B230</f>
        <v>672</v>
      </c>
      <c r="N118" s="34">
        <f>'12-100 Curve Tables'!C230</f>
        <v>1.4077467871222875</v>
      </c>
      <c r="O118" s="105"/>
      <c r="P118" s="105">
        <f>'12-100 Curve Tables'!E230</f>
        <v>0.22481092599188263</v>
      </c>
    </row>
    <row r="119" spans="1:16" x14ac:dyDescent="0.2">
      <c r="A119" s="20">
        <v>114</v>
      </c>
      <c r="B119" s="71">
        <f>('12 Data'!B118*'12 Data'!$I$9)*($D$3/'12 Data'!$C$2)*(('12 Data'!$I$8/12.25)^3)*FWT!$K$169</f>
        <v>678</v>
      </c>
      <c r="C119" s="132">
        <f t="shared" si="8"/>
        <v>1.4072255994519389</v>
      </c>
      <c r="D119" s="17">
        <f>E119*FWT!$K$169</f>
        <v>0.22593832291645213</v>
      </c>
      <c r="E119" s="131">
        <f t="shared" si="9"/>
        <v>0.22593832291645213</v>
      </c>
      <c r="F119" s="13">
        <f t="shared" si="5"/>
        <v>66.38287565142646</v>
      </c>
      <c r="I119" s="34">
        <f>'Curve Tables'!C119</f>
        <v>1.4207219787551508</v>
      </c>
      <c r="J119" s="105"/>
      <c r="K119" s="105">
        <f>'Curve Tables'!E119</f>
        <v>0.24200149688071837</v>
      </c>
      <c r="M119" s="14">
        <f>'12-100 Curve Tables'!B232</f>
        <v>678</v>
      </c>
      <c r="N119" s="34">
        <f>'12-100 Curve Tables'!C232</f>
        <v>1.4072255994519389</v>
      </c>
      <c r="O119" s="105"/>
      <c r="P119" s="105">
        <f>'12-100 Curve Tables'!E232</f>
        <v>0.22593832291645213</v>
      </c>
    </row>
    <row r="120" spans="1:16" x14ac:dyDescent="0.2">
      <c r="A120" s="20">
        <v>115</v>
      </c>
      <c r="B120" s="71">
        <f>('12 Data'!B119*'12 Data'!$I$9)*($D$3/'12 Data'!$C$2)*(('12 Data'!$I$8/12.25)^3)*FWT!$K$169</f>
        <v>684</v>
      </c>
      <c r="C120" s="132">
        <f t="shared" si="8"/>
        <v>1.4066696405614305</v>
      </c>
      <c r="D120" s="17">
        <f>E120*FWT!$K$169</f>
        <v>0.22706092675004963</v>
      </c>
      <c r="E120" s="131">
        <f t="shared" si="9"/>
        <v>0.22706092675004963</v>
      </c>
      <c r="F120" s="13">
        <f t="shared" si="5"/>
        <v>66.612901626152038</v>
      </c>
      <c r="I120" s="34">
        <f>'Curve Tables'!C120</f>
        <v>1.4203713743838984</v>
      </c>
      <c r="J120" s="105"/>
      <c r="K120" s="105">
        <f>'Curve Tables'!E120</f>
        <v>0.24310670800253953</v>
      </c>
      <c r="M120" s="14">
        <f>'12-100 Curve Tables'!B234</f>
        <v>684</v>
      </c>
      <c r="N120" s="34">
        <f>'12-100 Curve Tables'!C234</f>
        <v>1.4066696405614305</v>
      </c>
      <c r="O120" s="105"/>
      <c r="P120" s="105">
        <f>'12-100 Curve Tables'!E234</f>
        <v>0.22706092675004963</v>
      </c>
    </row>
    <row r="121" spans="1:16" x14ac:dyDescent="0.2">
      <c r="A121" s="20">
        <v>116</v>
      </c>
      <c r="B121" s="71">
        <f>('12 Data'!B120*'12 Data'!$I$9)*($D$3/'12 Data'!$C$2)*(('12 Data'!$I$8/12.25)^3)*FWT!$K$169</f>
        <v>690</v>
      </c>
      <c r="C121" s="132">
        <f t="shared" si="8"/>
        <v>1.4060764270946537</v>
      </c>
      <c r="D121" s="17">
        <f>E121*FWT!$K$169</f>
        <v>0.22817839852338032</v>
      </c>
      <c r="E121" s="131">
        <f t="shared" si="9"/>
        <v>0.22817839852338032</v>
      </c>
      <c r="F121" s="13">
        <f t="shared" si="5"/>
        <v>66.839937032196985</v>
      </c>
      <c r="I121" s="34">
        <f>'Curve Tables'!C121</f>
        <v>1.4199731356832608</v>
      </c>
      <c r="J121" s="105"/>
      <c r="K121" s="105">
        <f>'Curve Tables'!E121</f>
        <v>0.24420518741278871</v>
      </c>
      <c r="M121" s="14">
        <f>'12-100 Curve Tables'!B236</f>
        <v>690</v>
      </c>
      <c r="N121" s="34">
        <f>'12-100 Curve Tables'!C236</f>
        <v>1.4060764270946537</v>
      </c>
      <c r="O121" s="105"/>
      <c r="P121" s="105">
        <f>'12-100 Curve Tables'!E236</f>
        <v>0.22817839852338032</v>
      </c>
    </row>
    <row r="122" spans="1:16" x14ac:dyDescent="0.2">
      <c r="A122" s="20">
        <v>117</v>
      </c>
      <c r="B122" s="71">
        <f>('12 Data'!B121*'12 Data'!$I$9)*($D$3/'12 Data'!$C$2)*(('12 Data'!$I$8/12.25)^3)*FWT!$K$169</f>
        <v>696</v>
      </c>
      <c r="C122" s="132">
        <f t="shared" si="8"/>
        <v>1.4054434688284605</v>
      </c>
      <c r="D122" s="17">
        <f>E122*FWT!$K$169</f>
        <v>0.22929039361158535</v>
      </c>
      <c r="E122" s="131">
        <f t="shared" si="9"/>
        <v>0.22929039361158535</v>
      </c>
      <c r="F122" s="13">
        <f t="shared" si="5"/>
        <v>67.06397683505692</v>
      </c>
      <c r="I122" s="34">
        <f>'Curve Tables'!C122</f>
        <v>1.419525034015779</v>
      </c>
      <c r="J122" s="105"/>
      <c r="K122" s="105">
        <f>'Curve Tables'!E122</f>
        <v>0.24529656439295727</v>
      </c>
      <c r="M122" s="14">
        <f>'12-100 Curve Tables'!B238</f>
        <v>696</v>
      </c>
      <c r="N122" s="34">
        <f>'12-100 Curve Tables'!C238</f>
        <v>1.4054434688284605</v>
      </c>
      <c r="O122" s="105"/>
      <c r="P122" s="105">
        <f>'12-100 Curve Tables'!E238</f>
        <v>0.22929039361158535</v>
      </c>
    </row>
    <row r="123" spans="1:16" x14ac:dyDescent="0.2">
      <c r="A123" s="20">
        <v>118</v>
      </c>
      <c r="B123" s="71">
        <f>('12 Data'!B122*'12 Data'!$I$9)*($D$3/'12 Data'!$C$2)*(('12 Data'!$I$8/12.25)^3)*FWT!$K$169</f>
        <v>702</v>
      </c>
      <c r="C123" s="132">
        <f t="shared" si="8"/>
        <v>1.4047682703485298</v>
      </c>
      <c r="D123" s="17">
        <f>E123*FWT!$K$169</f>
        <v>0.23039656195082994</v>
      </c>
      <c r="E123" s="131">
        <f t="shared" si="9"/>
        <v>0.23039656195082994</v>
      </c>
      <c r="F123" s="13">
        <f t="shared" si="5"/>
        <v>67.285014281781628</v>
      </c>
      <c r="I123" s="34">
        <f>'Curve Tables'!C123</f>
        <v>1.419024868276745</v>
      </c>
      <c r="J123" s="105"/>
      <c r="K123" s="105">
        <f>'Curve Tables'!E123</f>
        <v>0.24638046693638571</v>
      </c>
      <c r="M123" s="14">
        <f>'12-100 Curve Tables'!B240</f>
        <v>702</v>
      </c>
      <c r="N123" s="34">
        <f>'12-100 Curve Tables'!C240</f>
        <v>1.40476827034853</v>
      </c>
      <c r="O123" s="105"/>
      <c r="P123" s="105">
        <f>'12-100 Curve Tables'!E240</f>
        <v>0.23039656195082994</v>
      </c>
    </row>
    <row r="124" spans="1:16" x14ac:dyDescent="0.2">
      <c r="A124" s="20">
        <v>119</v>
      </c>
      <c r="B124" s="71">
        <f>('12 Data'!B123*'12 Data'!$I$9)*($D$3/'12 Data'!$C$2)*(('12 Data'!$I$8/12.25)^3)*FWT!$K$169</f>
        <v>708</v>
      </c>
      <c r="C124" s="132">
        <f t="shared" si="8"/>
        <v>1.4040483327074309</v>
      </c>
      <c r="D124" s="17">
        <f>E124*FWT!$K$169</f>
        <v>0.23149654825487803</v>
      </c>
      <c r="E124" s="131">
        <f t="shared" si="9"/>
        <v>0.23149654825487803</v>
      </c>
      <c r="F124" s="13">
        <f t="shared" si="5"/>
        <v>67.503040927542528</v>
      </c>
      <c r="I124" s="34">
        <f>'Curve Tables'!C124</f>
        <v>1.4184704662961933</v>
      </c>
      <c r="J124" s="105"/>
      <c r="K124" s="105">
        <f>'Curve Tables'!E124</f>
        <v>0.24745652200806806</v>
      </c>
      <c r="M124" s="14">
        <f>'12-100 Curve Tables'!B242</f>
        <v>708</v>
      </c>
      <c r="N124" s="34">
        <f>'12-100 Curve Tables'!C242</f>
        <v>1.4040483327074309</v>
      </c>
      <c r="O124" s="105"/>
      <c r="P124" s="105">
        <f>'12-100 Curve Tables'!E242</f>
        <v>0.23149654825487803</v>
      </c>
    </row>
    <row r="125" spans="1:16" x14ac:dyDescent="0.2">
      <c r="A125" s="20">
        <v>120</v>
      </c>
      <c r="B125" s="71">
        <f>('12 Data'!B124*'12 Data'!$I$9)*($D$3/'12 Data'!$C$2)*(('12 Data'!$I$8/12.25)^3)*FWT!$K$169</f>
        <v>714</v>
      </c>
      <c r="C125" s="132">
        <f t="shared" si="8"/>
        <v>1.403281155064863</v>
      </c>
      <c r="D125" s="17">
        <f>E125*FWT!$K$169</f>
        <v>0.23258999223165605</v>
      </c>
      <c r="E125" s="131">
        <f t="shared" si="9"/>
        <v>0.23258999223165605</v>
      </c>
      <c r="F125" s="13">
        <f t="shared" si="5"/>
        <v>67.718046661496658</v>
      </c>
      <c r="I125" s="34">
        <f>'Curve Tables'!C125</f>
        <v>1.4178596861998203</v>
      </c>
      <c r="J125" s="105"/>
      <c r="K125" s="105">
        <f>'Curve Tables'!E125</f>
        <v>0.24852435580126489</v>
      </c>
      <c r="M125" s="14">
        <f>'12-100 Curve Tables'!B244</f>
        <v>714</v>
      </c>
      <c r="N125" s="34">
        <f>'12-100 Curve Tables'!C244</f>
        <v>1.403281155064863</v>
      </c>
      <c r="O125" s="105"/>
      <c r="P125" s="105">
        <f>'12-100 Curve Tables'!E244</f>
        <v>0.23258999223165605</v>
      </c>
    </row>
    <row r="126" spans="1:16" x14ac:dyDescent="0.2">
      <c r="A126" s="20">
        <v>121</v>
      </c>
      <c r="B126" s="71">
        <f>('12 Data'!B125*'12 Data'!$I$9)*($D$3/'12 Data'!$C$2)*(('12 Data'!$I$8/12.25)^3)*FWT!$K$169</f>
        <v>720</v>
      </c>
      <c r="C126" s="132">
        <f t="shared" si="8"/>
        <v>1.4024642363100925</v>
      </c>
      <c r="D126" s="17">
        <f>E126*FWT!$K$169</f>
        <v>0.23367652879980266</v>
      </c>
      <c r="E126" s="131">
        <f t="shared" si="9"/>
        <v>0.23367652879980266</v>
      </c>
      <c r="F126" s="13">
        <f t="shared" si="5"/>
        <v>67.93001973189854</v>
      </c>
      <c r="I126" s="34">
        <f>'Curve Tables'!C126</f>
        <v>1.4171904177288384</v>
      </c>
      <c r="J126" s="105"/>
      <c r="K126" s="105">
        <f>'Curve Tables'!E126</f>
        <v>0.24958359399092175</v>
      </c>
      <c r="M126" s="14">
        <f>'12-100 Curve Tables'!B246</f>
        <v>720</v>
      </c>
      <c r="N126" s="34">
        <f>'12-100 Curve Tables'!C246</f>
        <v>1.4024642363100928</v>
      </c>
      <c r="O126" s="105"/>
      <c r="P126" s="105">
        <f>'12-100 Curve Tables'!E246</f>
        <v>0.23367652879980266</v>
      </c>
    </row>
    <row r="127" spans="1:16" x14ac:dyDescent="0.2">
      <c r="A127" s="20">
        <v>122</v>
      </c>
      <c r="B127" s="71">
        <f>('12 Data'!B126*'12 Data'!$I$9)*($D$3/'12 Data'!$C$2)*(('12 Data'!$I$8/12.25)^3)*FWT!$K$169</f>
        <v>726</v>
      </c>
      <c r="C127" s="132">
        <f t="shared" si="8"/>
        <v>1.4015950766665746</v>
      </c>
      <c r="D127" s="17">
        <f>E127*FWT!$K$169</f>
        <v>0.23475578830520705</v>
      </c>
      <c r="E127" s="131">
        <f t="shared" si="9"/>
        <v>0.23475578830520705</v>
      </c>
      <c r="F127" s="13">
        <f t="shared" si="5"/>
        <v>68.13894677041003</v>
      </c>
      <c r="I127" s="34">
        <f>'Curve Tables'!C127</f>
        <v>1.4164605835187669</v>
      </c>
      <c r="J127" s="105"/>
      <c r="K127" s="105">
        <f>'Curve Tables'!E127</f>
        <v>0.25063386198389631</v>
      </c>
      <c r="M127" s="14">
        <f>'12-100 Curve Tables'!B248</f>
        <v>726</v>
      </c>
      <c r="N127" s="34">
        <f>'12-100 Curve Tables'!C248</f>
        <v>1.4015950766665746</v>
      </c>
      <c r="O127" s="105"/>
      <c r="P127" s="105">
        <f>'12-100 Curve Tables'!E248</f>
        <v>0.23475578830520702</v>
      </c>
    </row>
    <row r="128" spans="1:16" x14ac:dyDescent="0.2">
      <c r="A128" s="20">
        <v>123</v>
      </c>
      <c r="B128" s="71">
        <f>('12 Data'!B127*'12 Data'!$I$9)*($D$3/'12 Data'!$C$2)*(('12 Data'!$I$8/12.25)^3)*FWT!$K$169</f>
        <v>732</v>
      </c>
      <c r="C128" s="132">
        <f t="shared" si="8"/>
        <v>1.400671179278753</v>
      </c>
      <c r="D128" s="17">
        <f>E128*FWT!$K$169</f>
        <v>0.23582739673753378</v>
      </c>
      <c r="E128" s="131">
        <f t="shared" si="9"/>
        <v>0.23582739673753378</v>
      </c>
      <c r="F128" s="13">
        <f t="shared" si="5"/>
        <v>68.344812815560971</v>
      </c>
      <c r="I128" s="34">
        <f>'Curve Tables'!C128</f>
        <v>1.4156681403371476</v>
      </c>
      <c r="J128" s="105"/>
      <c r="K128" s="105">
        <f>'Curve Tables'!E128</f>
        <v>0.25167478516599184</v>
      </c>
      <c r="M128" s="14">
        <f>'12-100 Curve Tables'!B250</f>
        <v>732</v>
      </c>
      <c r="N128" s="34">
        <f>'12-100 Curve Tables'!C250</f>
        <v>1.400671179278753</v>
      </c>
      <c r="O128" s="105"/>
      <c r="P128" s="105">
        <f>'12-100 Curve Tables'!E250</f>
        <v>0.23582739673753375</v>
      </c>
    </row>
    <row r="129" spans="1:16" x14ac:dyDescent="0.2">
      <c r="A129" s="20">
        <v>124</v>
      </c>
      <c r="B129" s="71">
        <f>('12 Data'!B128*'12 Data'!$I$9)*($D$3/'12 Data'!$C$2)*(('12 Data'!$I$8/12.25)^3)*FWT!$K$169</f>
        <v>738</v>
      </c>
      <c r="C129" s="132">
        <f t="shared" si="8"/>
        <v>1.3996900517810635</v>
      </c>
      <c r="D129" s="17">
        <f>E129*FWT!$K$169</f>
        <v>0.23689097594673625</v>
      </c>
      <c r="E129" s="131">
        <f t="shared" si="9"/>
        <v>0.23689097594673625</v>
      </c>
      <c r="F129" s="13">
        <f t="shared" si="5"/>
        <v>68.54760133531579</v>
      </c>
      <c r="I129" s="34">
        <f>'Curve Tables'!C129</f>
        <v>1.4148110802802034</v>
      </c>
      <c r="J129" s="105"/>
      <c r="K129" s="105">
        <f>'Curve Tables'!E129</f>
        <v>0.25270598914579739</v>
      </c>
      <c r="M129" s="14">
        <f>'12-100 Curve Tables'!B252</f>
        <v>738</v>
      </c>
      <c r="N129" s="34">
        <f>'12-100 Curve Tables'!C252</f>
        <v>1.3996900517810635</v>
      </c>
      <c r="O129" s="105"/>
      <c r="P129" s="105">
        <f>'12-100 Curve Tables'!E252</f>
        <v>0.23689097594673625</v>
      </c>
    </row>
    <row r="130" spans="1:16" x14ac:dyDescent="0.2">
      <c r="A130" s="20">
        <v>125</v>
      </c>
      <c r="B130" s="71">
        <f>('12 Data'!B129*'12 Data'!$I$9)*($D$3/'12 Data'!$C$2)*(('12 Data'!$I$8/12.25)^3)*FWT!$K$169</f>
        <v>744</v>
      </c>
      <c r="C130" s="132">
        <f t="shared" si="8"/>
        <v>1.3986492078491124</v>
      </c>
      <c r="D130" s="17">
        <f>E130*FWT!$K$169</f>
        <v>0.23794614385955665</v>
      </c>
      <c r="E130" s="131">
        <f t="shared" si="9"/>
        <v>0.23794614385955665</v>
      </c>
      <c r="F130" s="13">
        <f t="shared" si="5"/>
        <v>68.74729424870111</v>
      </c>
      <c r="I130" s="34">
        <f>'Curve Tables'!C130</f>
        <v>1.4138874319284247</v>
      </c>
      <c r="J130" s="105"/>
      <c r="K130" s="105">
        <f>'Curve Tables'!E130</f>
        <v>0.25372709999533649</v>
      </c>
      <c r="M130" s="14">
        <f>'12-100 Curve Tables'!B254</f>
        <v>744</v>
      </c>
      <c r="N130" s="34">
        <f>'12-100 Curve Tables'!C254</f>
        <v>1.3986492078491124</v>
      </c>
      <c r="O130" s="105"/>
      <c r="P130" s="105">
        <f>'12-100 Curve Tables'!E254</f>
        <v>0.23794614385955665</v>
      </c>
    </row>
    <row r="131" spans="1:16" x14ac:dyDescent="0.2">
      <c r="A131" s="20">
        <v>126</v>
      </c>
      <c r="B131" s="71">
        <f>('12 Data'!B130*'12 Data'!$I$9)*($D$3/'12 Data'!$C$2)*(('12 Data'!$I$8/12.25)^3)*FWT!$K$169</f>
        <v>750</v>
      </c>
      <c r="C131" s="132">
        <f t="shared" si="8"/>
        <v>1.3975461687330446</v>
      </c>
      <c r="D131" s="17">
        <f>E131*FWT!$K$169</f>
        <v>0.23899251469601443</v>
      </c>
      <c r="E131" s="131">
        <f t="shared" si="9"/>
        <v>0.23899251469601443</v>
      </c>
      <c r="F131" s="13">
        <f t="shared" si="5"/>
        <v>68.94387194645212</v>
      </c>
      <c r="I131" s="34">
        <f>'Curve Tables'!C131</f>
        <v>1.4128952614610903</v>
      </c>
      <c r="J131" s="105"/>
      <c r="K131" s="105">
        <f>'Curve Tables'!E131</f>
        <v>0.25473774448752146</v>
      </c>
      <c r="M131" s="14">
        <f>'12-100 Curve Tables'!B256</f>
        <v>750</v>
      </c>
      <c r="N131" s="34">
        <f>'12-100 Curve Tables'!C256</f>
        <v>1.3975461687330446</v>
      </c>
      <c r="O131" s="105"/>
      <c r="P131" s="105">
        <f>'12-100 Curve Tables'!E256</f>
        <v>0.2389925146960144</v>
      </c>
    </row>
    <row r="132" spans="1:16" x14ac:dyDescent="0.2">
      <c r="A132" s="20">
        <v>127</v>
      </c>
      <c r="B132" s="71">
        <f>('12 Data'!B131*'12 Data'!$I$9)*($D$3/'12 Data'!$C$2)*(('12 Data'!$I$8/12.25)^3)*FWT!$K$169</f>
        <v>756</v>
      </c>
      <c r="C132" s="132">
        <f t="shared" si="8"/>
        <v>1.3963784647731026</v>
      </c>
      <c r="D132" s="17">
        <f>E132*FWT!$K$169</f>
        <v>0.24002969918588093</v>
      </c>
      <c r="E132" s="131">
        <f t="shared" si="9"/>
        <v>0.24002969918588093</v>
      </c>
      <c r="F132" s="13">
        <f t="shared" si="5"/>
        <v>69.137313310637325</v>
      </c>
      <c r="I132" s="34">
        <f>'Curve Tables'!C132</f>
        <v>1.4118326737297204</v>
      </c>
      <c r="J132" s="105"/>
      <c r="K132" s="105">
        <f>'Curve Tables'!E132</f>
        <v>0.2557375503304159</v>
      </c>
      <c r="M132" s="14">
        <f>'12-100 Curve Tables'!B258</f>
        <v>756</v>
      </c>
      <c r="N132" s="34">
        <f>'12-100 Curve Tables'!C258</f>
        <v>1.3963784647731026</v>
      </c>
      <c r="O132" s="105"/>
      <c r="P132" s="105">
        <f>'12-100 Curve Tables'!E258</f>
        <v>0.24002969918588093</v>
      </c>
    </row>
    <row r="133" spans="1:16" x14ac:dyDescent="0.2">
      <c r="A133" s="20">
        <v>128</v>
      </c>
      <c r="B133" s="71">
        <f>('12 Data'!B132*'12 Data'!$I$9)*($D$3/'12 Data'!$C$2)*(('12 Data'!$I$8/12.25)^3)*FWT!$K$169</f>
        <v>762</v>
      </c>
      <c r="C133" s="132">
        <f t="shared" si="8"/>
        <v>1.3951436368973686</v>
      </c>
      <c r="D133" s="17">
        <f>E133*FWT!$K$169</f>
        <v>0.24105730478514295</v>
      </c>
      <c r="E133" s="131">
        <f t="shared" si="9"/>
        <v>0.24105730478514295</v>
      </c>
      <c r="F133" s="13">
        <f t="shared" si="5"/>
        <v>69.327595733221273</v>
      </c>
      <c r="I133" s="34">
        <f>'Curve Tables'!C133</f>
        <v>1.4106978132904642</v>
      </c>
      <c r="J133" s="105"/>
      <c r="K133" s="105">
        <f>'Curve Tables'!E133</f>
        <v>0.25672614639830382</v>
      </c>
      <c r="M133" s="14">
        <f>'12-100 Curve Tables'!B260</f>
        <v>762</v>
      </c>
      <c r="N133" s="34">
        <f>'12-100 Curve Tables'!C260</f>
        <v>1.3951436368973684</v>
      </c>
      <c r="O133" s="105"/>
      <c r="P133" s="105">
        <f>'12-100 Curve Tables'!E260</f>
        <v>0.24105730478514298</v>
      </c>
    </row>
    <row r="134" spans="1:16" x14ac:dyDescent="0.2">
      <c r="A134" s="20">
        <v>129</v>
      </c>
      <c r="B134" s="71">
        <f>('12 Data'!B133*'12 Data'!$I$9)*($D$3/'12 Data'!$C$2)*(('12 Data'!$I$8/12.25)^3)*FWT!$K$169</f>
        <v>768</v>
      </c>
      <c r="C134" s="132">
        <f t="shared" si="8"/>
        <v>1.3938392381016969</v>
      </c>
      <c r="D134" s="17">
        <f>E134*FWT!$K$169</f>
        <v>0.24207493589245316</v>
      </c>
      <c r="E134" s="131">
        <f t="shared" si="9"/>
        <v>0.24207493589245316</v>
      </c>
      <c r="F134" s="13">
        <f t="shared" ref="F134:F197" si="10">0.0001572*C134*B134/D134*100</f>
        <v>69.514695133528193</v>
      </c>
      <c r="I134" s="34">
        <f>'Curve Tables'!C134</f>
        <v>1.4094888653954218</v>
      </c>
      <c r="J134" s="105"/>
      <c r="K134" s="105">
        <f>'Curve Tables'!E134</f>
        <v>0.25770316295956636</v>
      </c>
      <c r="M134" s="14">
        <f>'12-100 Curve Tables'!B262</f>
        <v>768</v>
      </c>
      <c r="N134" s="34">
        <f>'12-100 Curve Tables'!C262</f>
        <v>1.3938392381016966</v>
      </c>
      <c r="O134" s="105"/>
      <c r="P134" s="105">
        <f>'12-100 Curve Tables'!E262</f>
        <v>0.24207493589245316</v>
      </c>
    </row>
    <row r="135" spans="1:16" x14ac:dyDescent="0.2">
      <c r="A135" s="20">
        <v>130</v>
      </c>
      <c r="B135" s="71">
        <f>('12 Data'!B134*'12 Data'!$I$9)*($D$3/'12 Data'!$C$2)*(('12 Data'!$I$8/12.25)^3)*FWT!$K$169</f>
        <v>774</v>
      </c>
      <c r="C135" s="132">
        <f t="shared" ref="C135:C166" si="11">((I135*$J$2)+(N135*$O$2))/50</f>
        <v>1.3924628349118329</v>
      </c>
      <c r="D135" s="17">
        <f>E135*FWT!$K$169</f>
        <v>0.2430821940655675</v>
      </c>
      <c r="E135" s="131">
        <f t="shared" ref="E135:E166" si="12">((K135*$J$2)+(P135*$O$2))/50</f>
        <v>0.2430821940655675</v>
      </c>
      <c r="F135" s="13">
        <f t="shared" si="10"/>
        <v>69.698585974569909</v>
      </c>
      <c r="I135" s="34">
        <f>'Curve Tables'!C135</f>
        <v>1.4082040569428977</v>
      </c>
      <c r="J135" s="105"/>
      <c r="K135" s="105">
        <f>'Curve Tables'!E135</f>
        <v>0.25866823190136423</v>
      </c>
      <c r="M135" s="14">
        <f>'12-100 Curve Tables'!B264</f>
        <v>774</v>
      </c>
      <c r="N135" s="34">
        <f>'12-100 Curve Tables'!C264</f>
        <v>1.3924628349118329</v>
      </c>
      <c r="O135" s="105"/>
      <c r="P135" s="105">
        <f>'12-100 Curve Tables'!E264</f>
        <v>0.2430821940655675</v>
      </c>
    </row>
    <row r="136" spans="1:16" x14ac:dyDescent="0.2">
      <c r="A136" s="20">
        <v>131</v>
      </c>
      <c r="B136" s="71">
        <f>('12 Data'!B135*'12 Data'!$I$9)*($D$3/'12 Data'!$C$2)*(('12 Data'!$I$8/12.25)^3)*FWT!$K$169</f>
        <v>780</v>
      </c>
      <c r="C136" s="132">
        <f t="shared" si="11"/>
        <v>1.391012008827718</v>
      </c>
      <c r="D136" s="17">
        <f>E136*FWT!$K$169</f>
        <v>0.24407867823777146</v>
      </c>
      <c r="E136" s="131">
        <f t="shared" si="12"/>
        <v>0.24407867823777146</v>
      </c>
      <c r="F136" s="13">
        <f t="shared" si="10"/>
        <v>69.879241278202358</v>
      </c>
      <c r="I136" s="34">
        <f>'Curve Tables'!C136</f>
        <v>1.4068416573865841</v>
      </c>
      <c r="J136" s="105"/>
      <c r="K136" s="105">
        <f>'Curve Tables'!E136</f>
        <v>0.25962098695113056</v>
      </c>
      <c r="M136" s="14">
        <f>'12-100 Curve Tables'!B266</f>
        <v>780</v>
      </c>
      <c r="N136" s="34">
        <f>'12-100 Curve Tables'!C266</f>
        <v>1.391012008827718</v>
      </c>
      <c r="O136" s="105"/>
      <c r="P136" s="105">
        <f>'12-100 Curve Tables'!E266</f>
        <v>0.24407867823777146</v>
      </c>
    </row>
    <row r="137" spans="1:16" x14ac:dyDescent="0.2">
      <c r="A137" s="20">
        <v>132</v>
      </c>
      <c r="B137" s="71">
        <f>('12 Data'!B136*'12 Data'!$I$9)*($D$3/'12 Data'!$C$2)*(('12 Data'!$I$8/12.25)^3)*FWT!$K$169</f>
        <v>786</v>
      </c>
      <c r="C137" s="132">
        <f t="shared" si="11"/>
        <v>1.3894843577499816</v>
      </c>
      <c r="D137" s="17">
        <f>E137*FWT!$K$169</f>
        <v>0.24506398493429235</v>
      </c>
      <c r="E137" s="131">
        <f t="shared" si="12"/>
        <v>0.24506398493429235</v>
      </c>
      <c r="F137" s="13">
        <f t="shared" si="10"/>
        <v>70.056632639077534</v>
      </c>
      <c r="I137" s="34">
        <f>'Curve Tables'!C137</f>
        <v>1.4053999796036893</v>
      </c>
      <c r="J137" s="105"/>
      <c r="K137" s="105">
        <f>'Curve Tables'!E137</f>
        <v>0.26056106389486589</v>
      </c>
      <c r="M137" s="14">
        <f>'12-100 Curve Tables'!B268</f>
        <v>786</v>
      </c>
      <c r="N137" s="34">
        <f>'12-100 Curve Tables'!C268</f>
        <v>1.3894843577499816</v>
      </c>
      <c r="O137" s="105"/>
      <c r="P137" s="105">
        <f>'12-100 Curve Tables'!E268</f>
        <v>0.24506398493429235</v>
      </c>
    </row>
    <row r="138" spans="1:16" x14ac:dyDescent="0.2">
      <c r="A138" s="20">
        <v>133</v>
      </c>
      <c r="B138" s="71">
        <f>('12 Data'!B137*'12 Data'!$I$9)*($D$3/'12 Data'!$C$2)*(('12 Data'!$I$8/12.25)^3)*FWT!$K$169</f>
        <v>792</v>
      </c>
      <c r="C138" s="132">
        <f t="shared" si="11"/>
        <v>1.387877497388623</v>
      </c>
      <c r="D138" s="17">
        <f>E138*FWT!$K$169</f>
        <v>0.24603770848869999</v>
      </c>
      <c r="E138" s="131">
        <f t="shared" si="12"/>
        <v>0.24603770848869999</v>
      </c>
      <c r="F138" s="13">
        <f t="shared" si="10"/>
        <v>70.230730237358458</v>
      </c>
      <c r="I138" s="34">
        <f>'Curve Tables'!C138</f>
        <v>1.4038773807219831</v>
      </c>
      <c r="J138" s="105"/>
      <c r="K138" s="105">
        <f>'Curve Tables'!E138</f>
        <v>0.26148810079224621</v>
      </c>
      <c r="M138" s="14">
        <f>'12-100 Curve Tables'!B270</f>
        <v>792</v>
      </c>
      <c r="N138" s="34">
        <f>'12-100 Curve Tables'!C270</f>
        <v>1.387877497388623</v>
      </c>
      <c r="O138" s="105"/>
      <c r="P138" s="105">
        <f>'12-100 Curve Tables'!E270</f>
        <v>0.24603770848869999</v>
      </c>
    </row>
    <row r="139" spans="1:16" x14ac:dyDescent="0.2">
      <c r="A139" s="20">
        <v>134</v>
      </c>
      <c r="B139" s="71">
        <f>('12 Data'!B138*'12 Data'!$I$9)*($D$3/'12 Data'!$C$2)*(('12 Data'!$I$8/12.25)^3)*FWT!$K$169</f>
        <v>798</v>
      </c>
      <c r="C139" s="132">
        <f t="shared" si="11"/>
        <v>1.386189062653882</v>
      </c>
      <c r="D139" s="17">
        <f>E139*FWT!$K$169</f>
        <v>0.24699944125929477</v>
      </c>
      <c r="E139" s="131">
        <f t="shared" si="12"/>
        <v>0.24699944125929477</v>
      </c>
      <c r="F139" s="13">
        <f t="shared" si="10"/>
        <v>70.401502850164917</v>
      </c>
      <c r="I139" s="34">
        <f>'Curve Tables'!C139</f>
        <v>1.4022722629057869</v>
      </c>
      <c r="J139" s="105"/>
      <c r="K139" s="105">
        <f>'Curve Tables'!E139</f>
        <v>0.26240173818853219</v>
      </c>
      <c r="M139" s="14">
        <f>'12-100 Curve Tables'!B272</f>
        <v>798</v>
      </c>
      <c r="N139" s="34">
        <f>'12-100 Curve Tables'!C272</f>
        <v>1.386189062653882</v>
      </c>
      <c r="O139" s="105"/>
      <c r="P139" s="105">
        <f>'12-100 Curve Tables'!E272</f>
        <v>0.24699944125929477</v>
      </c>
    </row>
    <row r="140" spans="1:16" x14ac:dyDescent="0.2">
      <c r="A140" s="20">
        <v>135</v>
      </c>
      <c r="B140" s="71">
        <f>('12 Data'!B139*'12 Data'!$I$9)*($D$3/'12 Data'!$C$2)*(('12 Data'!$I$8/12.25)^3)*FWT!$K$169</f>
        <v>804</v>
      </c>
      <c r="C140" s="132">
        <f t="shared" si="11"/>
        <v>1.3844167090292883</v>
      </c>
      <c r="D140" s="17">
        <f>E140*FWT!$K$169</f>
        <v>0.24794877384548325</v>
      </c>
      <c r="E140" s="131">
        <f t="shared" si="12"/>
        <v>0.24794877384548325</v>
      </c>
      <c r="F140" s="13">
        <f t="shared" si="10"/>
        <v>70.568917861719967</v>
      </c>
      <c r="I140" s="34">
        <f>'Curve Tables'!C140</f>
        <v>1.4005830741008969</v>
      </c>
      <c r="J140" s="105"/>
      <c r="K140" s="105">
        <f>'Curve Tables'!E140</f>
        <v>0.26330161932329005</v>
      </c>
      <c r="M140" s="14">
        <f>'12-100 Curve Tables'!B274</f>
        <v>804</v>
      </c>
      <c r="N140" s="34">
        <f>'12-100 Curve Tables'!C274</f>
        <v>1.3844167090292883</v>
      </c>
      <c r="O140" s="105"/>
      <c r="P140" s="105">
        <f>'12-100 Curve Tables'!E274</f>
        <v>0.24794877384548325</v>
      </c>
    </row>
    <row r="141" spans="1:16" x14ac:dyDescent="0.2">
      <c r="A141" s="20">
        <v>136</v>
      </c>
      <c r="B141" s="71">
        <f>('12 Data'!B140*'12 Data'!$I$9)*($D$3/'12 Data'!$C$2)*(('12 Data'!$I$8/12.25)^3)*FWT!$K$169</f>
        <v>810</v>
      </c>
      <c r="C141" s="132">
        <f t="shared" si="11"/>
        <v>1.3825581139269065</v>
      </c>
      <c r="D141" s="17">
        <f>E141*FWT!$K$169</f>
        <v>0.24888529530414086</v>
      </c>
      <c r="E141" s="131">
        <f t="shared" si="12"/>
        <v>0.24888529530414086</v>
      </c>
      <c r="F141" s="13">
        <f t="shared" si="10"/>
        <v>70.732941272168418</v>
      </c>
      <c r="I141" s="34">
        <f>'Curve Tables'!C141</f>
        <v>1.3988083087384304</v>
      </c>
      <c r="J141" s="105"/>
      <c r="K141" s="105">
        <f>'Curve Tables'!E141</f>
        <v>0.26418739033591826</v>
      </c>
      <c r="M141" s="14">
        <f>'12-100 Curve Tables'!B276</f>
        <v>810</v>
      </c>
      <c r="N141" s="34">
        <f>'12-100 Curve Tables'!C276</f>
        <v>1.3825581139269065</v>
      </c>
      <c r="O141" s="105"/>
      <c r="P141" s="105">
        <f>'12-100 Curve Tables'!E276</f>
        <v>0.24888529530414086</v>
      </c>
    </row>
    <row r="142" spans="1:16" x14ac:dyDescent="0.2">
      <c r="A142" s="20">
        <v>137</v>
      </c>
      <c r="B142" s="71">
        <f>('12 Data'!B141*'12 Data'!$I$9)*($D$3/'12 Data'!$C$2)*(('12 Data'!$I$8/12.25)^3)*FWT!$K$169</f>
        <v>816</v>
      </c>
      <c r="C142" s="132">
        <f t="shared" si="11"/>
        <v>1.3806109780247668</v>
      </c>
      <c r="D142" s="17">
        <f>E142*FWT!$K$169</f>
        <v>0.24980859336596256</v>
      </c>
      <c r="E142" s="131">
        <f t="shared" si="12"/>
        <v>0.24980859336596256</v>
      </c>
      <c r="F142" s="13">
        <f t="shared" si="10"/>
        <v>70.893537705037531</v>
      </c>
      <c r="I142" s="34">
        <f>'Curve Tables'!C142</f>
        <v>1.39694650839762</v>
      </c>
      <c r="J142" s="105"/>
      <c r="K142" s="105">
        <f>'Curve Tables'!E142</f>
        <v>0.26505870046797947</v>
      </c>
      <c r="M142" s="14">
        <f>'12-100 Curve Tables'!B278</f>
        <v>816</v>
      </c>
      <c r="N142" s="34">
        <f>'12-100 Curve Tables'!C278</f>
        <v>1.3806109780247671</v>
      </c>
      <c r="O142" s="105"/>
      <c r="P142" s="105">
        <f>'12-100 Curve Tables'!E278</f>
        <v>0.24980859336596259</v>
      </c>
    </row>
    <row r="143" spans="1:16" x14ac:dyDescent="0.2">
      <c r="A143" s="20">
        <v>138</v>
      </c>
      <c r="B143" s="71">
        <f>('12 Data'!B142*'12 Data'!$I$9)*($D$3/'12 Data'!$C$2)*(('12 Data'!$I$8/12.25)^3)*FWT!$K$169</f>
        <v>822</v>
      </c>
      <c r="C143" s="132">
        <f t="shared" si="11"/>
        <v>1.3785730265864791</v>
      </c>
      <c r="D143" s="17">
        <f>E143*FWT!$K$169</f>
        <v>0.25071825465180109</v>
      </c>
      <c r="E143" s="131">
        <f t="shared" si="12"/>
        <v>0.25071825465180109</v>
      </c>
      <c r="F143" s="13">
        <f t="shared" si="10"/>
        <v>71.050670413313114</v>
      </c>
      <c r="I143" s="34">
        <f>'Curve Tables'!C143</f>
        <v>1.3949962624275276</v>
      </c>
      <c r="J143" s="105"/>
      <c r="K143" s="105">
        <f>'Curve Tables'!E143</f>
        <v>0.26591520226234233</v>
      </c>
      <c r="M143" s="14">
        <f>'12-100 Curve Tables'!B280</f>
        <v>822</v>
      </c>
      <c r="N143" s="34">
        <f>'12-100 Curve Tables'!C280</f>
        <v>1.3785730265864791</v>
      </c>
      <c r="O143" s="105"/>
      <c r="P143" s="105">
        <f>'12-100 Curve Tables'!E280</f>
        <v>0.25071825465180109</v>
      </c>
    </row>
    <row r="144" spans="1:16" x14ac:dyDescent="0.2">
      <c r="A144" s="20">
        <v>139</v>
      </c>
      <c r="B144" s="71">
        <f>('12 Data'!B143*'12 Data'!$I$9)*($D$3/'12 Data'!$C$2)*(('12 Data'!$I$8/12.25)^3)*FWT!$K$169</f>
        <v>828</v>
      </c>
      <c r="C144" s="132">
        <f t="shared" si="11"/>
        <v>1.3764420107630422</v>
      </c>
      <c r="D144" s="17">
        <f>E144*FWT!$K$169</f>
        <v>0.25161386488899196</v>
      </c>
      <c r="E144" s="131">
        <f t="shared" si="12"/>
        <v>0.25161386488899196</v>
      </c>
      <c r="F144" s="13">
        <f t="shared" si="10"/>
        <v>71.204301284103451</v>
      </c>
      <c r="I144" s="34">
        <f>'Curve Tables'!C144</f>
        <v>1.3929562085277025</v>
      </c>
      <c r="J144" s="105"/>
      <c r="K144" s="105">
        <f>'Curve Tables'!E144</f>
        <v>0.26675655175912927</v>
      </c>
      <c r="M144" s="14">
        <f>'12-100 Curve Tables'!B282</f>
        <v>828</v>
      </c>
      <c r="N144" s="34">
        <f>'12-100 Curve Tables'!C282</f>
        <v>1.3764420107630422</v>
      </c>
      <c r="O144" s="105"/>
      <c r="P144" s="105">
        <f>'12-100 Curve Tables'!E282</f>
        <v>0.25161386488899196</v>
      </c>
    </row>
    <row r="145" spans="1:16" ht="12.1" customHeight="1" x14ac:dyDescent="0.2">
      <c r="A145" s="20">
        <v>140</v>
      </c>
      <c r="B145" s="71">
        <f>('12 Data'!B144*'12 Data'!$I$9)*($D$3/'12 Data'!$C$2)*(('12 Data'!$I$8/12.25)^3)*FWT!$K$169</f>
        <v>834</v>
      </c>
      <c r="C145" s="132">
        <f t="shared" si="11"/>
        <v>1.3742157088768265</v>
      </c>
      <c r="D145" s="17">
        <f>E145*FWT!$K$169</f>
        <v>0.2524950091276672</v>
      </c>
      <c r="E145" s="131">
        <f t="shared" si="12"/>
        <v>0.2524950091276672</v>
      </c>
      <c r="F145" s="13">
        <f t="shared" si="10"/>
        <v>71.354390841863491</v>
      </c>
      <c r="I145" s="34">
        <f>'Curve Tables'!C145</f>
        <v>1.3908250332877639</v>
      </c>
      <c r="J145" s="105"/>
      <c r="K145" s="105">
        <f>'Curve Tables'!E145</f>
        <v>0.26758240868847061</v>
      </c>
      <c r="M145" s="14">
        <f>'12-100 Curve Tables'!B284</f>
        <v>834</v>
      </c>
      <c r="N145" s="34">
        <f>'12-100 Curve Tables'!C284</f>
        <v>1.3742157088768268</v>
      </c>
      <c r="O145" s="105"/>
      <c r="P145" s="105">
        <f>'12-100 Curve Tables'!E284</f>
        <v>0.2524950091276672</v>
      </c>
    </row>
    <row r="146" spans="1:16" x14ac:dyDescent="0.2">
      <c r="A146" s="20">
        <v>141</v>
      </c>
      <c r="B146" s="71">
        <f>('12 Data'!B145*'12 Data'!$I$9)*($D$3/'12 Data'!$C$2)*(('12 Data'!$I$8/12.25)^3)*FWT!$K$169</f>
        <v>840</v>
      </c>
      <c r="C146" s="132">
        <f t="shared" si="11"/>
        <v>1.371891927687765</v>
      </c>
      <c r="D146" s="17">
        <f>E146*FWT!$K$169</f>
        <v>0.25336127195705527</v>
      </c>
      <c r="E146" s="131">
        <f t="shared" si="12"/>
        <v>0.25336127195705527</v>
      </c>
      <c r="F146" s="13">
        <f t="shared" si="10"/>
        <v>71.500898250155558</v>
      </c>
      <c r="I146" s="34">
        <f>'Curve Tables'!C146</f>
        <v>1.3886014726859184</v>
      </c>
      <c r="J146" s="105"/>
      <c r="K146" s="105">
        <f>'Curve Tables'!E146</f>
        <v>0.26839243666006807</v>
      </c>
      <c r="M146" s="14">
        <f>'12-100 Curve Tables'!B286</f>
        <v>840</v>
      </c>
      <c r="N146" s="34">
        <f>'12-100 Curve Tables'!C286</f>
        <v>1.371891927687765</v>
      </c>
      <c r="O146" s="105"/>
      <c r="P146" s="105">
        <f>'12-100 Curve Tables'!E286</f>
        <v>0.25336127195705527</v>
      </c>
    </row>
    <row r="147" spans="1:16" x14ac:dyDescent="0.2">
      <c r="A147" s="20">
        <v>142</v>
      </c>
      <c r="B147" s="71">
        <f>('12 Data'!B146*'12 Data'!$I$9)*($D$3/'12 Data'!$C$2)*(('12 Data'!$I$8/12.25)^3)*FWT!$K$169</f>
        <v>846</v>
      </c>
      <c r="C147" s="132">
        <f t="shared" si="11"/>
        <v>1.3694685036417074</v>
      </c>
      <c r="D147" s="17">
        <f>E147*FWT!$K$169</f>
        <v>0.25421223772176926</v>
      </c>
      <c r="E147" s="131">
        <f t="shared" si="12"/>
        <v>0.25421223772176926</v>
      </c>
      <c r="F147" s="13">
        <f t="shared" si="10"/>
        <v>71.643781311917039</v>
      </c>
      <c r="I147" s="34">
        <f>'Curve Tables'!C147</f>
        <v>1.386284312546425</v>
      </c>
      <c r="J147" s="105"/>
      <c r="K147" s="105">
        <f>'Curve Tables'!E147</f>
        <v>0.26918630334956151</v>
      </c>
      <c r="M147" s="14">
        <f>'12-100 Curve Tables'!B288</f>
        <v>846</v>
      </c>
      <c r="N147" s="34">
        <f>'12-100 Curve Tables'!C288</f>
        <v>1.3694685036417074</v>
      </c>
      <c r="O147" s="105"/>
      <c r="P147" s="105">
        <f>'12-100 Curve Tables'!E288</f>
        <v>0.25421223772176926</v>
      </c>
    </row>
    <row r="148" spans="1:16" x14ac:dyDescent="0.2">
      <c r="A148" s="20">
        <v>143</v>
      </c>
      <c r="B148" s="71">
        <f>('12 Data'!B147*'12 Data'!$I$9)*($D$3/'12 Data'!$C$2)*(('12 Data'!$I$8/12.25)^3)*FWT!$K$169</f>
        <v>852</v>
      </c>
      <c r="C148" s="132">
        <f t="shared" si="11"/>
        <v>1.3669433041009789</v>
      </c>
      <c r="D148" s="17">
        <f>E148*FWT!$K$169</f>
        <v>0.2550474907380828</v>
      </c>
      <c r="E148" s="131">
        <f t="shared" si="12"/>
        <v>0.2550474907380828</v>
      </c>
      <c r="F148" s="13">
        <f t="shared" si="10"/>
        <v>71.782996468212332</v>
      </c>
      <c r="I148" s="34">
        <f>'Curve Tables'!C148</f>
        <v>1.3838723889559674</v>
      </c>
      <c r="J148" s="105"/>
      <c r="K148" s="105">
        <f>'Curve Tables'!E148</f>
        <v>0.26996368068170828</v>
      </c>
      <c r="M148" s="14">
        <f>'12-100 Curve Tables'!B290</f>
        <v>852</v>
      </c>
      <c r="N148" s="34">
        <f>'12-100 Curve Tables'!C290</f>
        <v>1.3669433041009789</v>
      </c>
      <c r="O148" s="105"/>
      <c r="P148" s="105">
        <f>'12-100 Curve Tables'!E290</f>
        <v>0.2550474907380828</v>
      </c>
    </row>
    <row r="149" spans="1:16" x14ac:dyDescent="0.2">
      <c r="A149" s="20">
        <v>144</v>
      </c>
      <c r="B149" s="71">
        <f>('12 Data'!B148*'12 Data'!$I$9)*($D$3/'12 Data'!$C$2)*(('12 Data'!$I$8/12.25)^3)*FWT!$K$169</f>
        <v>858</v>
      </c>
      <c r="C149" s="132">
        <f t="shared" si="11"/>
        <v>1.3643142285571261</v>
      </c>
      <c r="D149" s="17">
        <f>E149*FWT!$K$169</f>
        <v>0.2558666155101928</v>
      </c>
      <c r="E149" s="131">
        <f t="shared" si="12"/>
        <v>0.2558666155101928</v>
      </c>
      <c r="F149" s="13">
        <f t="shared" si="10"/>
        <v>71.918498795442162</v>
      </c>
      <c r="I149" s="34">
        <f>'Curve Tables'!C149</f>
        <v>1.3813645886389769</v>
      </c>
      <c r="J149" s="105"/>
      <c r="K149" s="105">
        <f>'Curve Tables'!E149</f>
        <v>0.27072424501036435</v>
      </c>
      <c r="M149" s="14">
        <f>'12-100 Curve Tables'!B292</f>
        <v>858</v>
      </c>
      <c r="N149" s="34">
        <f>'12-100 Curve Tables'!C292</f>
        <v>1.3643142285571261</v>
      </c>
      <c r="O149" s="105"/>
      <c r="P149" s="105">
        <f>'12-100 Curve Tables'!E292</f>
        <v>0.2558666155101928</v>
      </c>
    </row>
    <row r="150" spans="1:16" x14ac:dyDescent="0.2">
      <c r="A150" s="20">
        <v>145</v>
      </c>
      <c r="B150" s="71">
        <f>('12 Data'!B149*'12 Data'!$I$9)*($D$3/'12 Data'!$C$2)*(('12 Data'!$I$8/12.25)^3)*FWT!$K$169</f>
        <v>864</v>
      </c>
      <c r="C150" s="132">
        <f t="shared" si="11"/>
        <v>1.3615792098258312</v>
      </c>
      <c r="D150" s="17">
        <f>E150*FWT!$K$169</f>
        <v>0.25666919694646995</v>
      </c>
      <c r="E150" s="131">
        <f t="shared" si="12"/>
        <v>0.25666919694646995</v>
      </c>
      <c r="F150" s="13">
        <f t="shared" si="10"/>
        <v>72.050242000983388</v>
      </c>
      <c r="I150" s="34">
        <f>'Curve Tables'!C150</f>
        <v>1.3787598492918907</v>
      </c>
      <c r="J150" s="105"/>
      <c r="K150" s="105">
        <f>'Curve Tables'!E150</f>
        <v>0.27146767729527582</v>
      </c>
      <c r="M150" s="14">
        <f>'12-100 Curve Tables'!B294</f>
        <v>864</v>
      </c>
      <c r="N150" s="34">
        <f>'12-100 Curve Tables'!C294</f>
        <v>1.3615792098258315</v>
      </c>
      <c r="O150" s="105"/>
      <c r="P150" s="105">
        <f>'12-100 Curve Tables'!E294</f>
        <v>0.25666919694646995</v>
      </c>
    </row>
    <row r="151" spans="1:16" x14ac:dyDescent="0.2">
      <c r="A151" s="20">
        <v>146</v>
      </c>
      <c r="B151" s="71">
        <f>('12 Data'!B150*'12 Data'!$I$9)*($D$3/'12 Data'!$C$2)*(('12 Data'!$I$8/12.25)^3)*FWT!$K$169</f>
        <v>870</v>
      </c>
      <c r="C151" s="132">
        <f t="shared" si="11"/>
        <v>1.358736215224045</v>
      </c>
      <c r="D151" s="17">
        <f>E151*FWT!$K$169</f>
        <v>0.25745482057569713</v>
      </c>
      <c r="E151" s="131">
        <f t="shared" si="12"/>
        <v>0.25745482057569713</v>
      </c>
      <c r="F151" s="13">
        <f t="shared" si="10"/>
        <v>72.178178417235912</v>
      </c>
      <c r="I151" s="34">
        <f>'Curve Tables'!C151</f>
        <v>1.3760571598763338</v>
      </c>
      <c r="J151" s="105"/>
      <c r="K151" s="105">
        <f>'Curve Tables'!E151</f>
        <v>0.27219366327567673</v>
      </c>
      <c r="M151" s="14">
        <f>'12-100 Curve Tables'!B296</f>
        <v>870</v>
      </c>
      <c r="N151" s="34">
        <f>'12-100 Curve Tables'!C296</f>
        <v>1.3587362152240452</v>
      </c>
      <c r="O151" s="105"/>
      <c r="P151" s="105">
        <f>'12-100 Curve Tables'!E296</f>
        <v>0.25745482057569713</v>
      </c>
    </row>
    <row r="152" spans="1:16" x14ac:dyDescent="0.2">
      <c r="A152" s="20">
        <v>147</v>
      </c>
      <c r="B152" s="71">
        <f>('12 Data'!B151*'12 Data'!$I$9)*($D$3/'12 Data'!$C$2)*(('12 Data'!$I$8/12.25)^3)*FWT!$K$169</f>
        <v>876</v>
      </c>
      <c r="C152" s="132">
        <f t="shared" si="11"/>
        <v>1.3557832477292717</v>
      </c>
      <c r="D152" s="17">
        <f>E152*FWT!$K$169</f>
        <v>0.25822307276329526</v>
      </c>
      <c r="E152" s="131">
        <f t="shared" si="12"/>
        <v>0.25822307276329526</v>
      </c>
      <c r="F152" s="13">
        <f t="shared" si="10"/>
        <v>72.302258994047065</v>
      </c>
      <c r="I152" s="34">
        <f>'Curve Tables'!C152</f>
        <v>1.3732555608712387</v>
      </c>
      <c r="J152" s="105"/>
      <c r="K152" s="105">
        <f>'Curve Tables'!E152</f>
        <v>0.27290189364069395</v>
      </c>
      <c r="M152" s="14">
        <f>'12-100 Curve Tables'!B298</f>
        <v>876</v>
      </c>
      <c r="N152" s="34">
        <f>'12-100 Curve Tables'!C298</f>
        <v>1.3557832477292717</v>
      </c>
      <c r="O152" s="105"/>
      <c r="P152" s="105">
        <f>'12-100 Curve Tables'!E298</f>
        <v>0.25822307276329526</v>
      </c>
    </row>
    <row r="153" spans="1:16" x14ac:dyDescent="0.2">
      <c r="A153" s="20">
        <v>148</v>
      </c>
      <c r="B153" s="71">
        <f>('12 Data'!B152*'12 Data'!$I$9)*($D$3/'12 Data'!$C$2)*(('12 Data'!$I$8/12.25)^3)*FWT!$K$169</f>
        <v>882</v>
      </c>
      <c r="C153" s="132">
        <f t="shared" si="11"/>
        <v>1.3527183471210735</v>
      </c>
      <c r="D153" s="17">
        <f>E153*FWT!$K$169</f>
        <v>0.25897354092753544</v>
      </c>
      <c r="E153" s="131">
        <f t="shared" si="12"/>
        <v>0.25897354092753544</v>
      </c>
      <c r="F153" s="13">
        <f t="shared" si="10"/>
        <v>72.422433289490485</v>
      </c>
      <c r="I153" s="34">
        <f>'Curve Tables'!C153</f>
        <v>1.3703541444838971</v>
      </c>
      <c r="J153" s="105"/>
      <c r="K153" s="105">
        <f>'Curve Tables'!E153</f>
        <v>0.27359206419655857</v>
      </c>
      <c r="M153" s="14">
        <f>'12-100 Curve Tables'!B300</f>
        <v>882</v>
      </c>
      <c r="N153" s="34">
        <f>'12-100 Curve Tables'!C300</f>
        <v>1.3527183471210737</v>
      </c>
      <c r="O153" s="105"/>
      <c r="P153" s="105">
        <f>'12-100 Curve Tables'!E300</f>
        <v>0.25897354092753544</v>
      </c>
    </row>
    <row r="154" spans="1:16" x14ac:dyDescent="0.2">
      <c r="A154" s="20">
        <v>149</v>
      </c>
      <c r="B154" s="71">
        <f>('12 Data'!B153*'12 Data'!$I$9)*($D$3/'12 Data'!$C$2)*(('12 Data'!$I$8/12.25)^3)*FWT!$K$169</f>
        <v>888</v>
      </c>
      <c r="C154" s="132">
        <f t="shared" si="11"/>
        <v>1.3495395911047341</v>
      </c>
      <c r="D154" s="17">
        <f>E154*FWT!$K$169</f>
        <v>0.25970581375574014</v>
      </c>
      <c r="E154" s="131">
        <f t="shared" si="12"/>
        <v>0.25970581375574014</v>
      </c>
      <c r="F154" s="13">
        <f t="shared" si="10"/>
        <v>72.53864945896845</v>
      </c>
      <c r="I154" s="34">
        <f>'Curve Tables'!C154</f>
        <v>1.3673520548199485</v>
      </c>
      <c r="J154" s="105"/>
      <c r="K154" s="105">
        <f>'Curve Tables'!E154</f>
        <v>0.27426387603062602</v>
      </c>
      <c r="M154" s="14">
        <f>'12-100 Curve Tables'!B302</f>
        <v>888</v>
      </c>
      <c r="N154" s="34">
        <f>'12-100 Curve Tables'!C302</f>
        <v>1.3495395911047343</v>
      </c>
      <c r="O154" s="105"/>
      <c r="P154" s="105">
        <f>'12-100 Curve Tables'!E302</f>
        <v>0.25970581375574014</v>
      </c>
    </row>
    <row r="155" spans="1:16" x14ac:dyDescent="0.2">
      <c r="A155" s="20">
        <v>150</v>
      </c>
      <c r="B155" s="71">
        <f>('12 Data'!B154*'12 Data'!$I$9)*($D$3/'12 Data'!$C$2)*(('12 Data'!$I$8/12.25)^3)*FWT!$K$169</f>
        <v>894</v>
      </c>
      <c r="C155" s="132">
        <f t="shared" si="11"/>
        <v>1.3462450964171391</v>
      </c>
      <c r="D155" s="17">
        <f>E155*FWT!$K$169</f>
        <v>0.260419481420472</v>
      </c>
      <c r="E155" s="131">
        <f t="shared" si="12"/>
        <v>0.260419481420472</v>
      </c>
      <c r="F155" s="13">
        <f t="shared" si="10"/>
        <v>72.650854242613178</v>
      </c>
      <c r="I155" s="34">
        <f>'Curve Tables'!C155</f>
        <v>1.3642484880122916</v>
      </c>
      <c r="J155" s="105"/>
      <c r="K155" s="105">
        <f>'Curve Tables'!E155</f>
        <v>0.27491703567220155</v>
      </c>
      <c r="M155" s="14">
        <f>'12-100 Curve Tables'!B304</f>
        <v>894</v>
      </c>
      <c r="N155" s="34">
        <f>'12-100 Curve Tables'!C304</f>
        <v>1.3462450964171391</v>
      </c>
      <c r="O155" s="105"/>
      <c r="P155" s="105">
        <f>'12-100 Curve Tables'!E304</f>
        <v>0.260419481420472</v>
      </c>
    </row>
    <row r="156" spans="1:16" x14ac:dyDescent="0.2">
      <c r="A156" s="20">
        <v>151</v>
      </c>
      <c r="B156" s="71">
        <f>('12 Data'!B155*'12 Data'!$I$9)*($D$3/'12 Data'!$C$2)*(('12 Data'!$I$8/12.25)^3)*FWT!$K$169</f>
        <v>900</v>
      </c>
      <c r="C156" s="132">
        <f t="shared" si="11"/>
        <v>1.3428330199148117</v>
      </c>
      <c r="D156" s="17">
        <f>E156*FWT!$K$169</f>
        <v>0.26111413579570786</v>
      </c>
      <c r="E156" s="131">
        <f t="shared" si="12"/>
        <v>0.26111413579570786</v>
      </c>
      <c r="F156" s="13">
        <f t="shared" si="10"/>
        <v>72.758992950955545</v>
      </c>
      <c r="I156" s="34">
        <f>'Curve Tables'!C156</f>
        <v>1.3610426923089514</v>
      </c>
      <c r="J156" s="105"/>
      <c r="K156" s="105">
        <f>'Curve Tables'!E156</f>
        <v>0.27555125525017371</v>
      </c>
      <c r="M156" s="14">
        <f>'12-100 Curve Tables'!B306</f>
        <v>900</v>
      </c>
      <c r="N156" s="34">
        <f>'12-100 Curve Tables'!C306</f>
        <v>1.3428330199148117</v>
      </c>
      <c r="O156" s="105"/>
      <c r="P156" s="105">
        <f>'12-100 Curve Tables'!E306</f>
        <v>0.26111413579570786</v>
      </c>
    </row>
    <row r="157" spans="1:16" x14ac:dyDescent="0.2">
      <c r="A157" s="20">
        <v>152</v>
      </c>
      <c r="B157" s="71">
        <f>('12 Data'!B156*'12 Data'!$I$9)*($D$3/'12 Data'!$C$2)*(('12 Data'!$I$8/12.25)^3)*FWT!$K$169</f>
        <v>906</v>
      </c>
      <c r="C157" s="132">
        <f t="shared" si="11"/>
        <v>1.3393015596441638</v>
      </c>
      <c r="D157" s="17">
        <f>E157*FWT!$K$169</f>
        <v>0.26178937067300367</v>
      </c>
      <c r="E157" s="131">
        <f t="shared" si="12"/>
        <v>0.26178937067300367</v>
      </c>
      <c r="F157" s="13">
        <f t="shared" si="10"/>
        <v>72.863009448833594</v>
      </c>
      <c r="I157" s="34">
        <f>'Curve Tables'!C157</f>
        <v>1.3577339681198464</v>
      </c>
      <c r="J157" s="105"/>
      <c r="K157" s="105">
        <f>'Curve Tables'!E157</f>
        <v>0.27616625264745542</v>
      </c>
      <c r="M157" s="14">
        <f>'12-100 Curve Tables'!B308</f>
        <v>906</v>
      </c>
      <c r="N157" s="34">
        <f>'12-100 Curve Tables'!C308</f>
        <v>1.3393015596441638</v>
      </c>
      <c r="O157" s="105"/>
      <c r="P157" s="105">
        <f>'12-100 Curve Tables'!E308</f>
        <v>0.26178937067300367</v>
      </c>
    </row>
    <row r="158" spans="1:16" x14ac:dyDescent="0.2">
      <c r="A158" s="20">
        <v>153</v>
      </c>
      <c r="B158" s="71">
        <f>('12 Data'!B157*'12 Data'!$I$9)*($D$3/'12 Data'!$C$2)*(('12 Data'!$I$8/12.25)^3)*FWT!$K$169</f>
        <v>912</v>
      </c>
      <c r="C158" s="132">
        <f t="shared" si="11"/>
        <v>1.3356489558939153</v>
      </c>
      <c r="D158" s="17">
        <f>E158*FWT!$K$169</f>
        <v>0.26244478197764382</v>
      </c>
      <c r="E158" s="131">
        <f t="shared" si="12"/>
        <v>0.26244478197764382</v>
      </c>
      <c r="F158" s="13">
        <f t="shared" si="10"/>
        <v>72.962846137509075</v>
      </c>
      <c r="I158" s="34">
        <f>'Curve Tables'!C158</f>
        <v>1.3543216680225239</v>
      </c>
      <c r="J158" s="105"/>
      <c r="K158" s="105">
        <f>'Curve Tables'!E158</f>
        <v>0.27676175165223149</v>
      </c>
      <c r="M158" s="14">
        <f>'12-100 Curve Tables'!B310</f>
        <v>912</v>
      </c>
      <c r="N158" s="34">
        <f>'12-100 Curve Tables'!C310</f>
        <v>1.3356489558939153</v>
      </c>
      <c r="O158" s="105"/>
      <c r="P158" s="105">
        <f>'12-100 Curve Tables'!E310</f>
        <v>0.26244478197764382</v>
      </c>
    </row>
    <row r="159" spans="1:16" x14ac:dyDescent="0.2">
      <c r="A159" s="20">
        <v>154</v>
      </c>
      <c r="B159" s="71">
        <f>('12 Data'!B158*'12 Data'!$I$9)*($D$3/'12 Data'!$C$2)*(('12 Data'!$I$8/12.25)^3)*FWT!$K$169</f>
        <v>918</v>
      </c>
      <c r="C159" s="132">
        <f t="shared" si="11"/>
        <v>1.3318734922297122</v>
      </c>
      <c r="D159" s="17">
        <f>E159*FWT!$K$169</f>
        <v>0.26307996798477995</v>
      </c>
      <c r="E159" s="131">
        <f t="shared" si="12"/>
        <v>0.26307996798477995</v>
      </c>
      <c r="F159" s="13">
        <f t="shared" si="10"/>
        <v>73.05844393496065</v>
      </c>
      <c r="I159" s="34">
        <f>'Curve Tables'!C159</f>
        <v>1.3508051967267976</v>
      </c>
      <c r="J159" s="105"/>
      <c r="K159" s="105">
        <f>'Curve Tables'!E159</f>
        <v>0.27733748210601344</v>
      </c>
      <c r="M159" s="14">
        <f>'12-100 Curve Tables'!B312</f>
        <v>918</v>
      </c>
      <c r="N159" s="34">
        <f>'12-100 Curve Tables'!C312</f>
        <v>1.3318734922297122</v>
      </c>
      <c r="O159" s="105"/>
      <c r="P159" s="105">
        <f>'12-100 Curve Tables'!E312</f>
        <v>0.26307996798477995</v>
      </c>
    </row>
    <row r="160" spans="1:16" x14ac:dyDescent="0.2">
      <c r="A160" s="20">
        <v>155</v>
      </c>
      <c r="B160" s="71">
        <f>('12 Data'!B159*'12 Data'!$I$9)*($D$3/'12 Data'!$C$2)*(('12 Data'!$I$8/12.25)^3)*FWT!$K$169</f>
        <v>924</v>
      </c>
      <c r="C160" s="132">
        <f t="shared" si="11"/>
        <v>1.32797349651092</v>
      </c>
      <c r="D160" s="17">
        <f>E160*FWT!$K$169</f>
        <v>0.26369452953555672</v>
      </c>
      <c r="E160" s="131">
        <f t="shared" si="12"/>
        <v>0.26369452953555672</v>
      </c>
      <c r="F160" s="13">
        <f t="shared" si="10"/>
        <v>73.14974225431996</v>
      </c>
      <c r="I160" s="34">
        <f>'Curve Tables'!C160</f>
        <v>1.3471840109983473</v>
      </c>
      <c r="J160" s="105"/>
      <c r="K160" s="105">
        <f>'Curve Tables'!E160</f>
        <v>0.27789318004850083</v>
      </c>
      <c r="M160" s="14">
        <f>'12-100 Curve Tables'!B314</f>
        <v>924</v>
      </c>
      <c r="N160" s="34">
        <f>'12-100 Curve Tables'!C314</f>
        <v>1.32797349651092</v>
      </c>
      <c r="O160" s="105"/>
      <c r="P160" s="105">
        <f>'12-100 Curve Tables'!E314</f>
        <v>0.26369452953555672</v>
      </c>
    </row>
    <row r="161" spans="1:16" x14ac:dyDescent="0.2">
      <c r="A161" s="20">
        <v>156</v>
      </c>
      <c r="B161" s="71">
        <f>('12 Data'!B160*'12 Data'!$I$9)*($D$3/'12 Data'!$C$2)*(('12 Data'!$I$8/12.25)^3)*FWT!$K$169</f>
        <v>930</v>
      </c>
      <c r="C161" s="132">
        <f t="shared" si="11"/>
        <v>1.3239473418896217</v>
      </c>
      <c r="D161" s="17">
        <f>E161*FWT!$K$169</f>
        <v>0.26428807025322421</v>
      </c>
      <c r="E161" s="131">
        <f t="shared" si="12"/>
        <v>0.26428807025322421</v>
      </c>
      <c r="F161" s="13">
        <f t="shared" si="10"/>
        <v>73.236678980417892</v>
      </c>
      <c r="I161" s="34">
        <f>'Curve Tables'!C161</f>
        <v>1.3434576195412218</v>
      </c>
      <c r="J161" s="105"/>
      <c r="K161" s="105">
        <f>'Curve Tables'!E161</f>
        <v>0.27842858785925179</v>
      </c>
      <c r="M161" s="14">
        <f>'12-100 Curve Tables'!B316</f>
        <v>930</v>
      </c>
      <c r="N161" s="34">
        <f>'12-100 Curve Tables'!C316</f>
        <v>1.3239473418896217</v>
      </c>
      <c r="O161" s="105"/>
      <c r="P161" s="105">
        <f>'12-100 Curve Tables'!E316</f>
        <v>0.26428807025322421</v>
      </c>
    </row>
    <row r="162" spans="1:16" x14ac:dyDescent="0.2">
      <c r="A162" s="20">
        <v>157</v>
      </c>
      <c r="B162" s="71">
        <f>('12 Data'!B161*'12 Data'!$I$9)*($D$3/'12 Data'!$C$2)*(('12 Data'!$I$8/12.25)^3)*FWT!$K$169</f>
        <v>936</v>
      </c>
      <c r="C162" s="132">
        <f t="shared" si="11"/>
        <v>1.3197934477917912</v>
      </c>
      <c r="D162" s="17">
        <f>E162*FWT!$K$169</f>
        <v>0.26486019675923961</v>
      </c>
      <c r="E162" s="131">
        <f t="shared" si="12"/>
        <v>0.26486019675923961</v>
      </c>
      <c r="F162" s="13">
        <f t="shared" si="10"/>
        <v>73.319190444402452</v>
      </c>
      <c r="I162" s="34">
        <f>'Curve Tables'!C162</f>
        <v>1.3396255828393095</v>
      </c>
      <c r="J162" s="105"/>
      <c r="K162" s="105">
        <f>'Curve Tables'!E162</f>
        <v>0.27894345439615759</v>
      </c>
      <c r="M162" s="14">
        <f>'12-100 Curve Tables'!B318</f>
        <v>936</v>
      </c>
      <c r="N162" s="34">
        <f>'12-100 Curve Tables'!C318</f>
        <v>1.3197934477917912</v>
      </c>
      <c r="O162" s="105"/>
      <c r="P162" s="105">
        <f>'12-100 Curve Tables'!E318</f>
        <v>0.26486019675923961</v>
      </c>
    </row>
    <row r="163" spans="1:16" x14ac:dyDescent="0.2">
      <c r="A163" s="20">
        <v>158</v>
      </c>
      <c r="B163" s="71">
        <f>('12 Data'!B162*'12 Data'!$I$9)*($D$3/'12 Data'!$C$2)*(('12 Data'!$I$8/12.25)^3)*FWT!$K$169</f>
        <v>942</v>
      </c>
      <c r="C163" s="132">
        <f t="shared" si="11"/>
        <v>1.3155102808806474</v>
      </c>
      <c r="D163" s="17">
        <f>E163*FWT!$K$169</f>
        <v>0.26541051888935463</v>
      </c>
      <c r="E163" s="131">
        <f t="shared" si="12"/>
        <v>0.26541051888935463</v>
      </c>
      <c r="F163" s="13">
        <f t="shared" si="10"/>
        <v>73.397211396391938</v>
      </c>
      <c r="I163" s="34">
        <f>'Curve Tables'!C163</f>
        <v>1.3356875129567067</v>
      </c>
      <c r="J163" s="105"/>
      <c r="K163" s="105">
        <f>'Curve Tables'!E163</f>
        <v>0.27943753513072667</v>
      </c>
      <c r="M163" s="14">
        <f>'12-100 Curve Tables'!B320</f>
        <v>942</v>
      </c>
      <c r="N163" s="34">
        <f>'12-100 Curve Tables'!C320</f>
        <v>1.3155102808806474</v>
      </c>
      <c r="O163" s="105"/>
      <c r="P163" s="105">
        <f>'12-100 Curve Tables'!E320</f>
        <v>0.26541051888935463</v>
      </c>
    </row>
    <row r="164" spans="1:16" x14ac:dyDescent="0.2">
      <c r="A164" s="20">
        <v>159</v>
      </c>
      <c r="B164" s="71">
        <f>('12 Data'!B163*'12 Data'!$I$9)*($D$3/'12 Data'!$C$2)*(('12 Data'!$I$8/12.25)^3)*FWT!$K$169</f>
        <v>948</v>
      </c>
      <c r="C164" s="132">
        <f t="shared" si="11"/>
        <v>1.311096356002212</v>
      </c>
      <c r="D164" s="17">
        <f>E164*FWT!$K$169</f>
        <v>0.26593864990969174</v>
      </c>
      <c r="E164" s="131">
        <f t="shared" si="12"/>
        <v>0.26593864990969174</v>
      </c>
      <c r="F164" s="13">
        <f t="shared" si="10"/>
        <v>73.470674976124499</v>
      </c>
      <c r="I164" s="34">
        <f>'Curve Tables'!C164</f>
        <v>1.3316430732970375</v>
      </c>
      <c r="J164" s="105"/>
      <c r="K164" s="105">
        <f>'Curve Tables'!E164</f>
        <v>0.27991059228017656</v>
      </c>
      <c r="M164" s="14">
        <f>'12-100 Curve Tables'!B322</f>
        <v>948</v>
      </c>
      <c r="N164" s="34">
        <f>'12-100 Curve Tables'!C322</f>
        <v>1.311096356002212</v>
      </c>
      <c r="O164" s="105"/>
      <c r="P164" s="105">
        <f>'12-100 Curve Tables'!E322</f>
        <v>0.26593864990969174</v>
      </c>
    </row>
    <row r="165" spans="1:16" x14ac:dyDescent="0.2">
      <c r="A165" s="20">
        <v>160</v>
      </c>
      <c r="B165" s="71">
        <f>('12 Data'!B164*'12 Data'!$I$9)*($D$3/'12 Data'!$C$2)*(('12 Data'!$I$8/12.25)^3)*FWT!$K$169</f>
        <v>954</v>
      </c>
      <c r="C165" s="132">
        <f t="shared" si="11"/>
        <v>1.3065502371130489</v>
      </c>
      <c r="D165" s="17">
        <f>E165*FWT!$K$169</f>
        <v>0.26644420673280733</v>
      </c>
      <c r="E165" s="131">
        <f t="shared" si="12"/>
        <v>0.26644420673280733</v>
      </c>
      <c r="F165" s="13">
        <f t="shared" si="10"/>
        <v>73.539512681561732</v>
      </c>
      <c r="I165" s="34">
        <f>'Curve Tables'!C165</f>
        <v>1.3274919783217214</v>
      </c>
      <c r="J165" s="105"/>
      <c r="K165" s="105">
        <f>'Curve Tables'!E165</f>
        <v>0.2803623949363292</v>
      </c>
      <c r="M165" s="14">
        <f>'12-100 Curve Tables'!B324</f>
        <v>954</v>
      </c>
      <c r="N165" s="34">
        <f>'12-100 Curve Tables'!C324</f>
        <v>1.3065502371130489</v>
      </c>
      <c r="O165" s="105"/>
      <c r="P165" s="105">
        <f>'12-100 Curve Tables'!E324</f>
        <v>0.26644420673280733</v>
      </c>
    </row>
    <row r="166" spans="1:16" x14ac:dyDescent="0.2">
      <c r="A166" s="20">
        <v>161</v>
      </c>
      <c r="B166" s="71">
        <f>('12 Data'!B165*'12 Data'!$I$9)*($D$3/'12 Data'!$C$2)*(('12 Data'!$I$8/12.25)^3)*FWT!$K$169</f>
        <v>960</v>
      </c>
      <c r="C166" s="132">
        <f t="shared" si="11"/>
        <v>1.3018705381901838</v>
      </c>
      <c r="D166" s="17">
        <f>E166*FWT!$K$169</f>
        <v>0.26692681013374214</v>
      </c>
      <c r="E166" s="131">
        <f t="shared" si="12"/>
        <v>0.26692681013374214</v>
      </c>
      <c r="F166" s="13">
        <f t="shared" si="10"/>
        <v>73.603654335402993</v>
      </c>
      <c r="I166" s="34">
        <f>'Curve Tables'!C166</f>
        <v>1.3232339932271393</v>
      </c>
      <c r="J166" s="105"/>
      <c r="K166" s="105">
        <f>'Curve Tables'!E166</f>
        <v>0.28079271919131765</v>
      </c>
      <c r="M166" s="14">
        <f>'12-100 Curve Tables'!B326</f>
        <v>960</v>
      </c>
      <c r="N166" s="34">
        <f>'12-100 Curve Tables'!C326</f>
        <v>1.3018705381901838</v>
      </c>
      <c r="O166" s="105"/>
      <c r="P166" s="105">
        <f>'12-100 Curve Tables'!E326</f>
        <v>0.26692681013374214</v>
      </c>
    </row>
    <row r="167" spans="1:16" x14ac:dyDescent="0.2">
      <c r="A167" s="20">
        <v>162</v>
      </c>
      <c r="B167" s="71">
        <f>('12 Data'!B166*'12 Data'!$I$9)*($D$3/'12 Data'!$C$2)*(('12 Data'!$I$8/12.25)^3)*FWT!$K$169</f>
        <v>966</v>
      </c>
      <c r="C167" s="132">
        <f t="shared" ref="C167:C198" si="13">((I167*$J$2)+(N167*$O$2))/50</f>
        <v>1.2970559241232169</v>
      </c>
      <c r="D167" s="17">
        <f>E167*FWT!$K$169</f>
        <v>0.2673860849660592</v>
      </c>
      <c r="E167" s="131">
        <f t="shared" ref="E167:E198" si="14">((K167*$J$2)+(P167*$O$2))/50</f>
        <v>0.2673860849660592</v>
      </c>
      <c r="F167" s="13">
        <f t="shared" si="10"/>
        <v>73.663028049465524</v>
      </c>
      <c r="I167" s="34">
        <f>'Curve Tables'!C167</f>
        <v>1.3188689335807646</v>
      </c>
      <c r="J167" s="105"/>
      <c r="K167" s="105">
        <f>'Curve Tables'!E167</f>
        <v>0.28120134826009602</v>
      </c>
      <c r="M167" s="14">
        <f>'12-100 Curve Tables'!B328</f>
        <v>966</v>
      </c>
      <c r="N167" s="34">
        <f>'12-100 Curve Tables'!C328</f>
        <v>1.2970559241232169</v>
      </c>
      <c r="O167" s="105"/>
      <c r="P167" s="105">
        <f>'12-100 Curve Tables'!E328</f>
        <v>0.2673860849660592</v>
      </c>
    </row>
    <row r="168" spans="1:16" x14ac:dyDescent="0.2">
      <c r="A168" s="20">
        <v>163</v>
      </c>
      <c r="B168" s="71">
        <f>('12 Data'!B167*'12 Data'!$I$9)*($D$3/'12 Data'!$C$2)*(('12 Data'!$I$8/12.25)^3)*FWT!$K$169</f>
        <v>972</v>
      </c>
      <c r="C168" s="132">
        <f t="shared" si="13"/>
        <v>1.2921051115886237</v>
      </c>
      <c r="D168" s="17">
        <f>E168*FWT!$K$169</f>
        <v>0.26782166037787047</v>
      </c>
      <c r="E168" s="131">
        <f t="shared" si="14"/>
        <v>0.26782166037787047</v>
      </c>
      <c r="F168" s="13">
        <f t="shared" si="10"/>
        <v>73.717560186881926</v>
      </c>
      <c r="I168" s="34">
        <f>'Curve Tables'!C168</f>
        <v>1.3143966649162009</v>
      </c>
      <c r="J168" s="105"/>
      <c r="K168" s="105">
        <f>'Curve Tables'!E168</f>
        <v>0.28158807259976104</v>
      </c>
      <c r="M168" s="14">
        <f>'12-100 Curve Tables'!B330</f>
        <v>972</v>
      </c>
      <c r="N168" s="34">
        <f>'12-100 Curve Tables'!C330</f>
        <v>1.2921051115886237</v>
      </c>
      <c r="O168" s="105"/>
      <c r="P168" s="105">
        <f>'12-100 Curve Tables'!E330</f>
        <v>0.26782166037787047</v>
      </c>
    </row>
    <row r="169" spans="1:16" x14ac:dyDescent="0.2">
      <c r="A169" s="20">
        <v>164</v>
      </c>
      <c r="B169" s="71">
        <f>('12 Data'!B168*'12 Data'!$I$9)*($D$3/'12 Data'!$C$2)*(('12 Data'!$I$8/12.25)^3)*FWT!$K$169</f>
        <v>978</v>
      </c>
      <c r="C169" s="132">
        <f t="shared" si="13"/>
        <v>1.2870168699062363</v>
      </c>
      <c r="D169" s="17">
        <f>E169*FWT!$K$169</f>
        <v>0.26823317002784991</v>
      </c>
      <c r="E169" s="131">
        <f t="shared" si="14"/>
        <v>0.26823317002784991</v>
      </c>
      <c r="F169" s="13">
        <f t="shared" si="10"/>
        <v>73.767175322064944</v>
      </c>
      <c r="I169" s="34">
        <f>'Curve Tables'!C169</f>
        <v>1.3098171022871856</v>
      </c>
      <c r="J169" s="105"/>
      <c r="K169" s="105">
        <f>'Curve Tables'!E169</f>
        <v>0.28195269002567586</v>
      </c>
      <c r="M169" s="14">
        <f>'12-100 Curve Tables'!B332</f>
        <v>978</v>
      </c>
      <c r="N169" s="34">
        <f>'12-100 Curve Tables'!C332</f>
        <v>1.2870168699062365</v>
      </c>
      <c r="O169" s="105"/>
      <c r="P169" s="105">
        <f>'12-100 Curve Tables'!E332</f>
        <v>0.26823317002784991</v>
      </c>
    </row>
    <row r="170" spans="1:16" x14ac:dyDescent="0.2">
      <c r="A170" s="20">
        <v>165</v>
      </c>
      <c r="B170" s="71">
        <f>('12 Data'!B169*'12 Data'!$I$9)*($D$3/'12 Data'!$C$2)*(('12 Data'!$I$8/12.25)^3)*FWT!$K$169</f>
        <v>984</v>
      </c>
      <c r="C170" s="132">
        <f t="shared" si="13"/>
        <v>1.2817900218779295</v>
      </c>
      <c r="D170" s="17">
        <f>E170*FWT!$K$169</f>
        <v>0.26862025230123332</v>
      </c>
      <c r="E170" s="131">
        <f t="shared" si="14"/>
        <v>0.26862025230123332</v>
      </c>
      <c r="F170" s="13">
        <f t="shared" si="10"/>
        <v>73.811796198388421</v>
      </c>
      <c r="I170" s="34">
        <f>'Curve Tables'!C170</f>
        <v>1.3051302097804891</v>
      </c>
      <c r="J170" s="105"/>
      <c r="K170" s="105">
        <f>'Curve Tables'!E170</f>
        <v>0.28229500582440537</v>
      </c>
      <c r="M170" s="14">
        <f>'12-100 Curve Tables'!B334</f>
        <v>984</v>
      </c>
      <c r="N170" s="34">
        <f>'12-100 Curve Tables'!C334</f>
        <v>1.2817900218779295</v>
      </c>
      <c r="O170" s="105"/>
      <c r="P170" s="105">
        <f>'12-100 Curve Tables'!E334</f>
        <v>0.26862025230123332</v>
      </c>
    </row>
    <row r="171" spans="1:16" x14ac:dyDescent="0.2">
      <c r="A171" s="20">
        <v>166</v>
      </c>
      <c r="B171" s="71">
        <f>('12 Data'!B170*'12 Data'!$I$9)*($D$3/'12 Data'!$C$2)*(('12 Data'!$I$8/12.25)^3)*FWT!$K$169</f>
        <v>990</v>
      </c>
      <c r="C171" s="132">
        <f t="shared" si="13"/>
        <v>1.2764234446084726</v>
      </c>
      <c r="D171" s="17">
        <f>E171*FWT!$K$169</f>
        <v>0.26898255052580755</v>
      </c>
      <c r="E171" s="131">
        <f t="shared" si="14"/>
        <v>0.26898255052580755</v>
      </c>
      <c r="F171" s="13">
        <f t="shared" si="10"/>
        <v>73.851343683525727</v>
      </c>
      <c r="I171" s="34">
        <f>'Curve Tables'!C171</f>
        <v>1.3003359999877784</v>
      </c>
      <c r="J171" s="105"/>
      <c r="K171" s="105">
        <f>'Curve Tables'!E171</f>
        <v>0.28261483286345501</v>
      </c>
      <c r="M171" s="14">
        <f>'12-100 Curve Tables'!B336</f>
        <v>990</v>
      </c>
      <c r="N171" s="34">
        <f>'12-100 Curve Tables'!C336</f>
        <v>1.2764234446084726</v>
      </c>
      <c r="O171" s="105"/>
      <c r="P171" s="105">
        <f>'12-100 Curve Tables'!E336</f>
        <v>0.26898255052580755</v>
      </c>
    </row>
    <row r="172" spans="1:16" x14ac:dyDescent="0.2">
      <c r="A172" s="20">
        <v>167</v>
      </c>
      <c r="B172" s="71">
        <f>('12 Data'!B171*'12 Data'!$I$9)*($D$3/'12 Data'!$C$2)*(('12 Data'!$I$8/12.25)^3)*FWT!$K$169</f>
        <v>996</v>
      </c>
      <c r="C172" s="132">
        <f t="shared" si="13"/>
        <v>1.2709160703085765</v>
      </c>
      <c r="D172" s="17">
        <f>E172*FWT!$K$169</f>
        <v>0.26931971318788622</v>
      </c>
      <c r="E172" s="131">
        <f t="shared" si="14"/>
        <v>0.26931971318788622</v>
      </c>
      <c r="F172" s="13">
        <f t="shared" si="10"/>
        <v>73.885736722390277</v>
      </c>
      <c r="I172" s="34">
        <f>'Curve Tables'!C172</f>
        <v>1.2954345334363975</v>
      </c>
      <c r="J172" s="105"/>
      <c r="K172" s="105">
        <f>'Curve Tables'!E172</f>
        <v>0.28291199169782</v>
      </c>
      <c r="M172" s="14">
        <f>'12-100 Curve Tables'!B338</f>
        <v>996</v>
      </c>
      <c r="N172" s="34">
        <f>'12-100 Curve Tables'!C338</f>
        <v>1.2709160703085765</v>
      </c>
      <c r="O172" s="105"/>
      <c r="P172" s="105">
        <f>'12-100 Curve Tables'!E338</f>
        <v>0.26931971318788622</v>
      </c>
    </row>
    <row r="173" spans="1:16" x14ac:dyDescent="0.2">
      <c r="A173" s="20">
        <v>168</v>
      </c>
      <c r="B173" s="71">
        <f>('12 Data'!B172*'12 Data'!$I$9)*($D$3/'12 Data'!$C$2)*(('12 Data'!$I$8/12.25)^3)*FWT!$K$169</f>
        <v>1002</v>
      </c>
      <c r="C173" s="132">
        <f t="shared" si="13"/>
        <v>1.2652668870801331</v>
      </c>
      <c r="D173" s="17">
        <f>E173*FWT!$K$169</f>
        <v>0.26963139414827236</v>
      </c>
      <c r="E173" s="131">
        <f t="shared" si="14"/>
        <v>0.26963139414827236</v>
      </c>
      <c r="F173" s="13">
        <f t="shared" si="10"/>
        <v>73.914892287616752</v>
      </c>
      <c r="I173" s="34">
        <f>'Curve Tables'!C173</f>
        <v>1.290425917979084</v>
      </c>
      <c r="J173" s="105"/>
      <c r="K173" s="105">
        <f>'Curve Tables'!E173</f>
        <v>0.28318631067333871</v>
      </c>
      <c r="M173" s="14">
        <f>'12-100 Curve Tables'!B340</f>
        <v>1002</v>
      </c>
      <c r="N173" s="34">
        <f>'12-100 Curve Tables'!C340</f>
        <v>1.2652668870801331</v>
      </c>
      <c r="O173" s="105"/>
      <c r="P173" s="105">
        <f>'12-100 Curve Tables'!E340</f>
        <v>0.26963139414827236</v>
      </c>
    </row>
    <row r="174" spans="1:16" x14ac:dyDescent="0.2">
      <c r="A174" s="20">
        <v>169</v>
      </c>
      <c r="B174" s="71">
        <f>('12 Data'!B173*'12 Data'!$I$9)*($D$3/'12 Data'!$C$2)*(('12 Data'!$I$8/12.25)^3)*FWT!$K$169</f>
        <v>1008</v>
      </c>
      <c r="C174" s="132">
        <f t="shared" si="13"/>
        <v>1.2594749396836364</v>
      </c>
      <c r="D174" s="17">
        <f>E174*FWT!$K$169</f>
        <v>0.26991725285820967</v>
      </c>
      <c r="E174" s="131">
        <f t="shared" si="14"/>
        <v>0.26991725285820967</v>
      </c>
      <c r="F174" s="13">
        <f t="shared" si="10"/>
        <v>73.938725327517957</v>
      </c>
      <c r="I174" s="34">
        <f>'Curve Tables'!C174</f>
        <v>1.2853103081426167</v>
      </c>
      <c r="J174" s="105"/>
      <c r="K174" s="105">
        <f>'Curve Tables'!E174</f>
        <v>0.28343762602685479</v>
      </c>
      <c r="M174" s="14">
        <f>'12-100 Curve Tables'!B342</f>
        <v>1008</v>
      </c>
      <c r="N174" s="34">
        <f>'12-100 Curve Tables'!C342</f>
        <v>1.2594749396836364</v>
      </c>
      <c r="O174" s="105"/>
      <c r="P174" s="105">
        <f>'12-100 Curve Tables'!E342</f>
        <v>0.26991725285820967</v>
      </c>
    </row>
    <row r="175" spans="1:16" x14ac:dyDescent="0.2">
      <c r="A175" s="20">
        <v>170</v>
      </c>
      <c r="B175" s="71">
        <f>('12 Data'!B174*'12 Data'!$I$9)*($D$3/'12 Data'!$C$2)*(('12 Data'!$I$8/12.25)^3)*FWT!$K$169</f>
        <v>1014</v>
      </c>
      <c r="C175" s="132">
        <f t="shared" si="13"/>
        <v>1.2535393302877968</v>
      </c>
      <c r="D175" s="17">
        <f>E175*FWT!$K$169</f>
        <v>0.27017695457532082</v>
      </c>
      <c r="E175" s="131">
        <f t="shared" si="14"/>
        <v>0.27017695457532082</v>
      </c>
      <c r="F175" s="13">
        <f t="shared" si="10"/>
        <v>73.957148711450856</v>
      </c>
      <c r="I175" s="34">
        <f>'Curve Tables'!C175</f>
        <v>1.2800879044354136</v>
      </c>
      <c r="J175" s="105"/>
      <c r="K175" s="105">
        <f>'Curve Tables'!E175</f>
        <v>0.2836657819831872</v>
      </c>
      <c r="M175" s="14">
        <f>'12-100 Curve Tables'!B344</f>
        <v>1014</v>
      </c>
      <c r="N175" s="34">
        <f>'12-100 Curve Tables'!C344</f>
        <v>1.2535393302877968</v>
      </c>
      <c r="O175" s="105"/>
      <c r="P175" s="105">
        <f>'12-100 Curve Tables'!E344</f>
        <v>0.27017695457532082</v>
      </c>
    </row>
    <row r="176" spans="1:16" x14ac:dyDescent="0.2">
      <c r="A176" s="20">
        <v>171</v>
      </c>
      <c r="B176" s="71">
        <f>('12 Data'!B175*'12 Data'!$I$9)*($D$3/'12 Data'!$C$2)*(('12 Data'!$I$8/12.25)^3)*FWT!$K$169</f>
        <v>1020</v>
      </c>
      <c r="C176" s="132">
        <f t="shared" si="13"/>
        <v>1.2474592192013367</v>
      </c>
      <c r="D176" s="17">
        <f>E176*FWT!$K$169</f>
        <v>0.27041017057953398</v>
      </c>
      <c r="E176" s="131">
        <f t="shared" si="14"/>
        <v>0.27041017057953398</v>
      </c>
      <c r="F176" s="13">
        <f t="shared" si="10"/>
        <v>73.970073172520628</v>
      </c>
      <c r="I176" s="34">
        <f>'Curve Tables'!C176</f>
        <v>1.2747589526140322</v>
      </c>
      <c r="J176" s="105"/>
      <c r="K176" s="105">
        <f>'Curve Tables'!E176</f>
        <v>0.28387063084890557</v>
      </c>
      <c r="M176" s="14">
        <f>'12-100 Curve Tables'!B346</f>
        <v>1020</v>
      </c>
      <c r="N176" s="34">
        <f>'12-100 Curve Tables'!C346</f>
        <v>1.2474592192013367</v>
      </c>
      <c r="O176" s="105"/>
      <c r="P176" s="105">
        <f>'12-100 Curve Tables'!E346</f>
        <v>0.27041017057953398</v>
      </c>
    </row>
    <row r="177" spans="1:16" x14ac:dyDescent="0.2">
      <c r="A177" s="20">
        <v>172</v>
      </c>
      <c r="B177" s="71">
        <f>('12 Data'!B176*'12 Data'!$I$9)*($D$3/'12 Data'!$C$2)*(('12 Data'!$I$8/12.25)^3)*FWT!$K$169</f>
        <v>1026</v>
      </c>
      <c r="C177" s="132">
        <f t="shared" si="13"/>
        <v>1.2412338255869726</v>
      </c>
      <c r="D177" s="17">
        <f>E177*FWT!$K$169</f>
        <v>0.27061657838899411</v>
      </c>
      <c r="E177" s="131">
        <f t="shared" si="14"/>
        <v>0.27061657838899411</v>
      </c>
      <c r="F177" s="13">
        <f t="shared" si="10"/>
        <v>73.977407247549863</v>
      </c>
      <c r="I177" s="34">
        <f>'Curve Tables'!C177</f>
        <v>1.2693237429086286</v>
      </c>
      <c r="J177" s="105"/>
      <c r="K177" s="105">
        <f>'Curve Tables'!E177</f>
        <v>0.28405203310291305</v>
      </c>
      <c r="M177" s="14">
        <f>'12-100 Curve Tables'!B348</f>
        <v>1026</v>
      </c>
      <c r="N177" s="34">
        <f>'12-100 Curve Tables'!C348</f>
        <v>1.2412338255869726</v>
      </c>
      <c r="O177" s="105"/>
      <c r="P177" s="105">
        <f>'12-100 Curve Tables'!E348</f>
        <v>0.27061657838899411</v>
      </c>
    </row>
    <row r="178" spans="1:16" x14ac:dyDescent="0.2">
      <c r="A178" s="20">
        <v>173</v>
      </c>
      <c r="B178" s="71">
        <f>('12 Data'!B177*'12 Data'!$I$9)*($D$3/'12 Data'!$C$2)*(('12 Data'!$I$8/12.25)^3)*FWT!$K$169</f>
        <v>1032</v>
      </c>
      <c r="C178" s="132">
        <f t="shared" si="13"/>
        <v>1.2348624281575866</v>
      </c>
      <c r="D178" s="17">
        <f>E178*FWT!$K$169</f>
        <v>0.27079586197596561</v>
      </c>
      <c r="E178" s="131">
        <f t="shared" si="14"/>
        <v>0.27079586197596561</v>
      </c>
      <c r="F178" s="13">
        <f t="shared" si="10"/>
        <v>73.979057214233563</v>
      </c>
      <c r="I178" s="34">
        <f>'Curve Tables'!C178</f>
        <v>1.2637826092073425</v>
      </c>
      <c r="J178" s="105"/>
      <c r="K178" s="105">
        <f>'Curve Tables'!E178</f>
        <v>0.28420985748383826</v>
      </c>
      <c r="M178" s="14">
        <f>'12-100 Curve Tables'!B350</f>
        <v>1032</v>
      </c>
      <c r="N178" s="34">
        <f>'12-100 Curve Tables'!C350</f>
        <v>1.2348624281575866</v>
      </c>
      <c r="O178" s="105"/>
      <c r="P178" s="105">
        <f>'12-100 Curve Tables'!E350</f>
        <v>0.27079586197596561</v>
      </c>
    </row>
    <row r="179" spans="1:16" x14ac:dyDescent="0.2">
      <c r="A179" s="20">
        <v>174</v>
      </c>
      <c r="B179" s="71">
        <f>('12 Data'!B178*'12 Data'!$I$9)*($D$3/'12 Data'!$C$2)*(('12 Data'!$I$8/12.25)^3)*FWT!$K$169</f>
        <v>1038</v>
      </c>
      <c r="C179" s="132">
        <f t="shared" si="13"/>
        <v>1.2283443658545943</v>
      </c>
      <c r="D179" s="17">
        <f>E179*FWT!$K$169</f>
        <v>0.27094771198272072</v>
      </c>
      <c r="E179" s="131">
        <f t="shared" si="14"/>
        <v>0.27094771198272072</v>
      </c>
      <c r="F179" s="13">
        <f t="shared" si="10"/>
        <v>73.974927025400959</v>
      </c>
      <c r="I179" s="34">
        <f>'Curve Tables'!C179</f>
        <v>1.2581359281996143</v>
      </c>
      <c r="J179" s="105"/>
      <c r="K179" s="105">
        <f>'Curve Tables'!E179</f>
        <v>0.28434398107423053</v>
      </c>
      <c r="M179" s="14">
        <f>'12-100 Curve Tables'!B352</f>
        <v>1038</v>
      </c>
      <c r="N179" s="34">
        <f>'12-100 Curve Tables'!C352</f>
        <v>1.2283443658545943</v>
      </c>
      <c r="O179" s="105"/>
      <c r="P179" s="105">
        <f>'12-100 Curve Tables'!E352</f>
        <v>0.27094771198272072</v>
      </c>
    </row>
    <row r="180" spans="1:16" x14ac:dyDescent="0.2">
      <c r="A180" s="20">
        <v>175</v>
      </c>
      <c r="B180" s="71">
        <f>('12 Data'!B179*'12 Data'!$I$9)*($D$3/'12 Data'!$C$2)*(('12 Data'!$I$8/12.25)^3)*FWT!$K$169</f>
        <v>1044</v>
      </c>
      <c r="C180" s="132">
        <f t="shared" si="13"/>
        <v>1.2216790385084835</v>
      </c>
      <c r="D180" s="17">
        <f>E180*FWT!$K$169</f>
        <v>0.27107182593741364</v>
      </c>
      <c r="E180" s="131">
        <f t="shared" si="14"/>
        <v>0.27107182593741364</v>
      </c>
      <c r="F180" s="13">
        <f t="shared" si="10"/>
        <v>73.964918240297322</v>
      </c>
      <c r="I180" s="34">
        <f>'Curve Tables'!C180</f>
        <v>1.2523841184784308</v>
      </c>
      <c r="J180" s="105"/>
      <c r="K180" s="105">
        <f>'Curve Tables'!E180</f>
        <v>0.28445428938156742</v>
      </c>
      <c r="M180" s="14">
        <f>'12-100 Curve Tables'!B354</f>
        <v>1044</v>
      </c>
      <c r="N180" s="34">
        <f>'12-100 Curve Tables'!C354</f>
        <v>1.2216790385084835</v>
      </c>
      <c r="O180" s="105"/>
      <c r="P180" s="105">
        <f>'12-100 Curve Tables'!E354</f>
        <v>0.27107182593741364</v>
      </c>
    </row>
    <row r="181" spans="1:16" x14ac:dyDescent="0.2">
      <c r="A181" s="20">
        <v>176</v>
      </c>
      <c r="B181" s="71">
        <f>('12 Data'!B180*'12 Data'!$I$9)*($D$3/'12 Data'!$C$2)*(('12 Data'!$I$8/12.25)^3)*FWT!$K$169</f>
        <v>1050</v>
      </c>
      <c r="C181" s="132">
        <f t="shared" si="13"/>
        <v>1.2148659074815509</v>
      </c>
      <c r="D181" s="17">
        <f>E181*FWT!$K$169</f>
        <v>0.27116790846994582</v>
      </c>
      <c r="E181" s="131">
        <f t="shared" si="14"/>
        <v>0.27116790846994582</v>
      </c>
      <c r="F181" s="13">
        <f t="shared" si="10"/>
        <v>73.948929952796945</v>
      </c>
      <c r="I181" s="34">
        <f>'Curve Tables'!C181</f>
        <v>1.2465276396015124</v>
      </c>
      <c r="J181" s="105"/>
      <c r="K181" s="105">
        <f>'Curve Tables'!E181</f>
        <v>0.2845406764160639</v>
      </c>
      <c r="M181" s="14">
        <f>'12-100 Curve Tables'!B356</f>
        <v>1050</v>
      </c>
      <c r="N181" s="34">
        <f>'12-100 Curve Tables'!C356</f>
        <v>1.2148659074815509</v>
      </c>
      <c r="O181" s="105"/>
      <c r="P181" s="105">
        <f>'12-100 Curve Tables'!E356</f>
        <v>0.27116790846994582</v>
      </c>
    </row>
    <row r="182" spans="1:16" x14ac:dyDescent="0.2">
      <c r="A182" s="20">
        <v>177</v>
      </c>
      <c r="B182" s="71">
        <f>('12 Data'!B181*'12 Data'!$I$9)*($D$3/'12 Data'!$C$2)*(('12 Data'!$I$8/12.25)^3)*FWT!$K$169</f>
        <v>1056</v>
      </c>
      <c r="C182" s="132">
        <f t="shared" si="13"/>
        <v>1.2079044962928185</v>
      </c>
      <c r="D182" s="17">
        <f>E182*FWT!$K$169</f>
        <v>0.27123567152781591</v>
      </c>
      <c r="E182" s="131">
        <f t="shared" si="14"/>
        <v>0.27123567152781591</v>
      </c>
      <c r="F182" s="13">
        <f t="shared" si="10"/>
        <v>73.926858716454831</v>
      </c>
      <c r="I182" s="34">
        <f>'Curve Tables'!C182</f>
        <v>1.2405669911114363</v>
      </c>
      <c r="J182" s="105"/>
      <c r="K182" s="105">
        <f>'Curve Tables'!E182</f>
        <v>0.28460304476529386</v>
      </c>
      <c r="M182" s="14">
        <f>'12-100 Curve Tables'!B358</f>
        <v>1056</v>
      </c>
      <c r="N182" s="34">
        <f>'12-100 Curve Tables'!C358</f>
        <v>1.2079044962928185</v>
      </c>
      <c r="O182" s="105"/>
      <c r="P182" s="105">
        <f>'12-100 Curve Tables'!E358</f>
        <v>0.27123567152781591</v>
      </c>
    </row>
    <row r="183" spans="1:16" x14ac:dyDescent="0.2">
      <c r="A183" s="20">
        <v>178</v>
      </c>
      <c r="B183" s="71">
        <f>('12 Data'!B182*'12 Data'!$I$9)*($D$3/'12 Data'!$C$2)*(('12 Data'!$I$8/12.25)^3)*FWT!$K$169</f>
        <v>1062</v>
      </c>
      <c r="C183" s="132">
        <f t="shared" si="13"/>
        <v>1.2007943912251597</v>
      </c>
      <c r="D183" s="17">
        <f>E183*FWT!$K$169</f>
        <v>0.27127483459195839</v>
      </c>
      <c r="E183" s="131">
        <f t="shared" si="14"/>
        <v>0.27127483459195839</v>
      </c>
      <c r="F183" s="13">
        <f t="shared" si="10"/>
        <v>73.898598466300442</v>
      </c>
      <c r="I183" s="34">
        <f>'Curve Tables'!C183</f>
        <v>1.2345027115146676</v>
      </c>
      <c r="J183" s="105"/>
      <c r="K183" s="105">
        <f>'Curve Tables'!E183</f>
        <v>0.2846413056656138</v>
      </c>
      <c r="M183" s="14">
        <f>'12-100 Curve Tables'!B360</f>
        <v>1062</v>
      </c>
      <c r="N183" s="34">
        <f>'12-100 Curve Tables'!C360</f>
        <v>1.2007943912251597</v>
      </c>
      <c r="O183" s="105"/>
      <c r="P183" s="105">
        <f>'12-100 Curve Tables'!E360</f>
        <v>0.27127483459195839</v>
      </c>
    </row>
    <row r="184" spans="1:16" x14ac:dyDescent="0.2">
      <c r="A184" s="20">
        <v>179</v>
      </c>
      <c r="B184" s="71">
        <f>('12 Data'!B183*'12 Data'!$I$9)*($D$3/'12 Data'!$C$2)*(('12 Data'!$I$8/12.25)^3)*FWT!$K$169</f>
        <v>1068</v>
      </c>
      <c r="C184" s="132">
        <f t="shared" si="13"/>
        <v>1.1935352419145708</v>
      </c>
      <c r="D184" s="17">
        <f>E184*FWT!$K$169</f>
        <v>0.27128512489256845</v>
      </c>
      <c r="E184" s="131">
        <f t="shared" si="14"/>
        <v>0.27128512489256845</v>
      </c>
      <c r="F184" s="13">
        <f t="shared" si="10"/>
        <v>73.864040437268287</v>
      </c>
      <c r="I184" s="34">
        <f>'Curve Tables'!C184</f>
        <v>1.2283353772195682</v>
      </c>
      <c r="J184" s="105"/>
      <c r="K184" s="105">
        <f>'Curve Tables'!E184</f>
        <v>0.28465537907039778</v>
      </c>
      <c r="M184" s="14">
        <f>'12-100 Curve Tables'!B362</f>
        <v>1068</v>
      </c>
      <c r="N184" s="34">
        <f>'12-100 Curve Tables'!C362</f>
        <v>1.1935352419145708</v>
      </c>
      <c r="O184" s="105"/>
      <c r="P184" s="105">
        <f>'12-100 Curve Tables'!E362</f>
        <v>0.27128512489256845</v>
      </c>
    </row>
    <row r="185" spans="1:16" x14ac:dyDescent="0.2">
      <c r="A185" s="20">
        <v>180</v>
      </c>
      <c r="B185" s="71">
        <f>('12 Data'!B184*'12 Data'!$I$9)*($D$3/'12 Data'!$C$2)*(('12 Data'!$I$8/12.25)^3)*FWT!$K$169</f>
        <v>1074</v>
      </c>
      <c r="C185" s="132">
        <f t="shared" si="13"/>
        <v>1.1861267619216671</v>
      </c>
      <c r="D185" s="17">
        <f>E185*FWT!$K$169</f>
        <v>0.27126627762491706</v>
      </c>
      <c r="E185" s="131">
        <f t="shared" si="14"/>
        <v>0.27126627762491706</v>
      </c>
      <c r="F185" s="13">
        <f t="shared" si="10"/>
        <v>73.823073079163265</v>
      </c>
      <c r="I185" s="34">
        <f>'Curve Tables'!C185</f>
        <v>1.2220656014332951</v>
      </c>
      <c r="J185" s="105"/>
      <c r="K185" s="105">
        <f>'Curve Tables'!E185</f>
        <v>0.28464519371507768</v>
      </c>
      <c r="M185" s="14">
        <f>'12-100 Curve Tables'!B364</f>
        <v>1074</v>
      </c>
      <c r="N185" s="34">
        <f>'12-100 Curve Tables'!C364</f>
        <v>1.1861267619216671</v>
      </c>
      <c r="O185" s="105"/>
      <c r="P185" s="105">
        <f>'12-100 Curve Tables'!E364</f>
        <v>0.27126627762491706</v>
      </c>
    </row>
    <row r="186" spans="1:16" x14ac:dyDescent="0.2">
      <c r="A186" s="20">
        <v>181</v>
      </c>
      <c r="B186" s="71">
        <f>('12 Data'!B185*'12 Data'!$I$9)*($D$3/'12 Data'!$C$2)*(('12 Data'!$I$8/12.25)^3)*FWT!$K$169</f>
        <v>1080</v>
      </c>
      <c r="C186" s="132">
        <f t="shared" si="13"/>
        <v>1.1785687292853586</v>
      </c>
      <c r="D186" s="17">
        <f>E186*FWT!$K$169</f>
        <v>0.2712180361651515</v>
      </c>
      <c r="E186" s="131">
        <f t="shared" si="14"/>
        <v>0.2712180361651515</v>
      </c>
      <c r="F186" s="13">
        <f t="shared" si="10"/>
        <v>73.77558196804786</v>
      </c>
      <c r="I186" s="34">
        <f>'Curve Tables'!C186</f>
        <v>1.2156940330176562</v>
      </c>
      <c r="J186" s="105"/>
      <c r="K186" s="105">
        <f>'Curve Tables'!E186</f>
        <v>0.28461068717898957</v>
      </c>
      <c r="M186" s="14">
        <f>'12-100 Curve Tables'!B366</f>
        <v>1080</v>
      </c>
      <c r="N186" s="34">
        <f>'12-100 Curve Tables'!C366</f>
        <v>1.1785687292853586</v>
      </c>
      <c r="O186" s="105"/>
      <c r="P186" s="105">
        <f>'12-100 Curve Tables'!E366</f>
        <v>0.2712180361651515</v>
      </c>
    </row>
    <row r="187" spans="1:16" x14ac:dyDescent="0.2">
      <c r="A187" s="20">
        <v>182</v>
      </c>
      <c r="B187" s="71">
        <f>('12 Data'!B186*'12 Data'!$I$9)*($D$3/'12 Data'!$C$2)*(('12 Data'!$I$8/12.25)^3)*FWT!$K$169</f>
        <v>1086</v>
      </c>
      <c r="C187" s="132">
        <f t="shared" si="13"/>
        <v>1.1708609870586975</v>
      </c>
      <c r="D187" s="17">
        <f>E187*FWT!$K$169</f>
        <v>0.27114015228608201</v>
      </c>
      <c r="E187" s="131">
        <f t="shared" si="14"/>
        <v>0.27114015228608201</v>
      </c>
      <c r="F187" s="13">
        <f t="shared" si="10"/>
        <v>73.721449713935158</v>
      </c>
      <c r="I187" s="34">
        <f>'Curve Tables'!C187</f>
        <v>1.2092213553039022</v>
      </c>
      <c r="J187" s="105"/>
      <c r="K187" s="105">
        <f>'Curve Tables'!E187</f>
        <v>0.28455180594402935</v>
      </c>
      <c r="M187" s="14">
        <f>'12-100 Curve Tables'!B368</f>
        <v>1086</v>
      </c>
      <c r="N187" s="34">
        <f>'12-100 Curve Tables'!C368</f>
        <v>1.1708609870586975</v>
      </c>
      <c r="O187" s="105"/>
      <c r="P187" s="105">
        <f>'12-100 Curve Tables'!E368</f>
        <v>0.27114015228608201</v>
      </c>
    </row>
    <row r="188" spans="1:16" x14ac:dyDescent="0.2">
      <c r="A188" s="20">
        <v>183</v>
      </c>
      <c r="B188" s="71">
        <f>('12 Data'!B187*'12 Data'!$I$9)*($D$3/'12 Data'!$C$2)*(('12 Data'!$I$8/12.25)^3)*FWT!$K$169</f>
        <v>1092</v>
      </c>
      <c r="C188" s="132">
        <f t="shared" si="13"/>
        <v>1.1630034438269239</v>
      </c>
      <c r="D188" s="17">
        <f>E188*FWT!$K$169</f>
        <v>0.27103238637296012</v>
      </c>
      <c r="E188" s="131">
        <f t="shared" si="14"/>
        <v>0.27103238637296012</v>
      </c>
      <c r="F188" s="13">
        <f t="shared" si="10"/>
        <v>73.660555864667202</v>
      </c>
      <c r="I188" s="34">
        <f>'Curve Tables'!C188</f>
        <v>1.2026482848664177</v>
      </c>
      <c r="J188" s="105"/>
      <c r="K188" s="105">
        <f>'Curve Tables'!E188</f>
        <v>0.28446850545011398</v>
      </c>
      <c r="M188" s="14">
        <f>'12-100 Curve Tables'!B370</f>
        <v>1092</v>
      </c>
      <c r="N188" s="34">
        <f>'12-100 Curve Tables'!C370</f>
        <v>1.1630034438269239</v>
      </c>
      <c r="O188" s="105"/>
      <c r="P188" s="105">
        <f>'12-100 Curve Tables'!E370</f>
        <v>0.27103238637296012</v>
      </c>
    </row>
    <row r="189" spans="1:16" x14ac:dyDescent="0.2">
      <c r="A189" s="20">
        <v>184</v>
      </c>
      <c r="B189" s="71">
        <f>('12 Data'!B188*'12 Data'!$I$9)*($D$3/'12 Data'!$C$2)*(('12 Data'!$I$8/12.25)^3)*FWT!$K$169</f>
        <v>1098</v>
      </c>
      <c r="C189" s="132">
        <f t="shared" si="13"/>
        <v>1.154996074207715</v>
      </c>
      <c r="D189" s="17">
        <f>E189*FWT!$K$169</f>
        <v>0.27089450763924067</v>
      </c>
      <c r="E189" s="131">
        <f t="shared" si="14"/>
        <v>0.27089450763924067</v>
      </c>
      <c r="F189" s="13">
        <f t="shared" si="10"/>
        <v>73.592776805855351</v>
      </c>
      <c r="I189" s="34">
        <f>'Curve Tables'!C189</f>
        <v>1.1959755702554014</v>
      </c>
      <c r="J189" s="105"/>
      <c r="K189" s="105">
        <f>'Curve Tables'!E189</f>
        <v>0.28436075014745227</v>
      </c>
      <c r="M189" s="14">
        <f>'12-100 Curve Tables'!B372</f>
        <v>1098</v>
      </c>
      <c r="N189" s="34">
        <f>'12-100 Curve Tables'!C372</f>
        <v>1.154996074207715</v>
      </c>
      <c r="O189" s="105"/>
      <c r="P189" s="105">
        <f>'12-100 Curve Tables'!E372</f>
        <v>0.27089450763924067</v>
      </c>
    </row>
    <row r="190" spans="1:16" x14ac:dyDescent="0.2">
      <c r="A190" s="20">
        <v>185</v>
      </c>
      <c r="B190" s="71">
        <f>('12 Data'!B189*'12 Data'!$I$9)*($D$3/'12 Data'!$C$2)*(('12 Data'!$I$8/12.25)^3)*FWT!$K$169</f>
        <v>1104</v>
      </c>
      <c r="C190" s="132">
        <f t="shared" si="13"/>
        <v>1.1468389193335786</v>
      </c>
      <c r="D190" s="17">
        <f>E190*FWT!$K$169</f>
        <v>0.27072629434233303</v>
      </c>
      <c r="E190" s="131">
        <f t="shared" si="14"/>
        <v>0.27072629434233303</v>
      </c>
      <c r="F190" s="13">
        <f t="shared" si="10"/>
        <v>73.517985656747115</v>
      </c>
      <c r="I190" s="34">
        <f>'Curve Tables'!C190</f>
        <v>1.1892039906884317</v>
      </c>
      <c r="J190" s="105"/>
      <c r="K190" s="105">
        <f>'Curve Tables'!E190</f>
        <v>0.28422851354561762</v>
      </c>
      <c r="M190" s="14">
        <f>'12-100 Curve Tables'!B374</f>
        <v>1104</v>
      </c>
      <c r="N190" s="34">
        <f>'12-100 Curve Tables'!C374</f>
        <v>1.1468389193335786</v>
      </c>
      <c r="O190" s="105"/>
      <c r="P190" s="105">
        <f>'12-100 Curve Tables'!E374</f>
        <v>0.27072629434233303</v>
      </c>
    </row>
    <row r="191" spans="1:16" x14ac:dyDescent="0.2">
      <c r="A191" s="20">
        <v>186</v>
      </c>
      <c r="B191" s="71">
        <f>('12 Data'!B190*'12 Data'!$I$9)*($D$3/'12 Data'!$C$2)*(('12 Data'!$I$8/12.25)^3)*FWT!$K$169</f>
        <v>1110</v>
      </c>
      <c r="C191" s="132">
        <f t="shared" si="13"/>
        <v>1.1385320873164759</v>
      </c>
      <c r="D191" s="17">
        <f>E191*FWT!$K$169</f>
        <v>0.27052753399933943</v>
      </c>
      <c r="E191" s="131">
        <f t="shared" si="14"/>
        <v>0.27052753399933943</v>
      </c>
      <c r="F191" s="13">
        <f t="shared" si="10"/>
        <v>73.436052161888853</v>
      </c>
      <c r="I191" s="34">
        <f>'Curve Tables'!C191</f>
        <v>1.1823343547009946</v>
      </c>
      <c r="J191" s="105"/>
      <c r="K191" s="105">
        <f>'Curve Tables'!E191</f>
        <v>0.28407177825943403</v>
      </c>
      <c r="M191" s="14">
        <f>'12-100 Curve Tables'!B376</f>
        <v>1110</v>
      </c>
      <c r="N191" s="34">
        <f>'12-100 Curve Tables'!C376</f>
        <v>1.1385320873164759</v>
      </c>
      <c r="O191" s="105"/>
      <c r="P191" s="105">
        <f>'12-100 Curve Tables'!E376</f>
        <v>0.27052753399933943</v>
      </c>
    </row>
    <row r="192" spans="1:16" x14ac:dyDescent="0.2">
      <c r="A192" s="20">
        <v>187</v>
      </c>
      <c r="B192" s="71">
        <f>('12 Data'!B191*'12 Data'!$I$9)*($D$3/'12 Data'!$C$2)*(('12 Data'!$I$8/12.25)^3)*FWT!$K$169</f>
        <v>1116</v>
      </c>
      <c r="C192" s="132">
        <f t="shared" si="13"/>
        <v>1.1300757536946193</v>
      </c>
      <c r="D192" s="17">
        <f>E192*FWT!$K$169</f>
        <v>0.27029802360278182</v>
      </c>
      <c r="E192" s="131">
        <f t="shared" si="14"/>
        <v>0.27029802360278182</v>
      </c>
      <c r="F192" s="13">
        <f t="shared" si="10"/>
        <v>73.346842578439748</v>
      </c>
      <c r="I192" s="34">
        <f>'Curve Tables'!C192</f>
        <v>1.1753674987559157</v>
      </c>
      <c r="J192" s="105"/>
      <c r="K192" s="105">
        <f>'Curve Tables'!E192</f>
        <v>0.2838905360516662</v>
      </c>
      <c r="M192" s="14">
        <f>'12-100 Curve Tables'!B378</f>
        <v>1116</v>
      </c>
      <c r="N192" s="34">
        <f>'12-100 Curve Tables'!C378</f>
        <v>1.1300757536946193</v>
      </c>
      <c r="O192" s="105"/>
      <c r="P192" s="105">
        <f>'12-100 Curve Tables'!E378</f>
        <v>0.27029802360278182</v>
      </c>
    </row>
    <row r="193" spans="1:16" x14ac:dyDescent="0.2">
      <c r="A193" s="20">
        <v>188</v>
      </c>
      <c r="B193" s="71">
        <f>('12 Data'!B192*'12 Data'!$I$9)*($D$3/'12 Data'!$C$2)*(('12 Data'!$I$8/12.25)^3)*FWT!$K$169</f>
        <v>1122</v>
      </c>
      <c r="C193" s="132">
        <f t="shared" si="13"/>
        <v>1.1214701618614371</v>
      </c>
      <c r="D193" s="17">
        <f>E193*FWT!$K$169</f>
        <v>0.27003756983631372</v>
      </c>
      <c r="E193" s="131">
        <f t="shared" si="14"/>
        <v>0.27003756983631372</v>
      </c>
      <c r="F193" s="13">
        <f t="shared" si="10"/>
        <v>73.25021955899021</v>
      </c>
      <c r="I193" s="34">
        <f>'Curve Tables'!C193</f>
        <v>1.1683042858117623</v>
      </c>
      <c r="J193" s="105"/>
      <c r="K193" s="105">
        <f>'Curve Tables'!E193</f>
        <v>0.28368478787251511</v>
      </c>
      <c r="M193" s="14">
        <f>'12-100 Curve Tables'!B380</f>
        <v>1122</v>
      </c>
      <c r="N193" s="34">
        <f>'12-100 Curve Tables'!C380</f>
        <v>1.1214701618614371</v>
      </c>
      <c r="O193" s="105"/>
      <c r="P193" s="105">
        <f>'12-100 Curve Tables'!E380</f>
        <v>0.27003756983631372</v>
      </c>
    </row>
    <row r="194" spans="1:16" x14ac:dyDescent="0.2">
      <c r="A194" s="20">
        <v>189</v>
      </c>
      <c r="B194" s="71">
        <f>('12 Data'!B193*'12 Data'!$I$9)*($D$3/'12 Data'!$C$2)*(('12 Data'!$I$8/12.25)^3)*FWT!$K$169</f>
        <v>1128</v>
      </c>
      <c r="C194" s="132">
        <f t="shared" si="13"/>
        <v>1.1127156234767688</v>
      </c>
      <c r="D194" s="17">
        <f>E194*FWT!$K$169</f>
        <v>0.26974598929042254</v>
      </c>
      <c r="E194" s="131">
        <f t="shared" si="14"/>
        <v>0.26974598929042254</v>
      </c>
      <c r="F194" s="13">
        <f t="shared" si="10"/>
        <v>73.146042029735455</v>
      </c>
      <c r="I194" s="34">
        <f>'Curve Tables'!C194</f>
        <v>1.1611456038501384</v>
      </c>
      <c r="J194" s="105"/>
      <c r="K194" s="105">
        <f>'Curve Tables'!E194</f>
        <v>0.28345454389592378</v>
      </c>
      <c r="M194" s="14">
        <f>'12-100 Curve Tables'!B382</f>
        <v>1128</v>
      </c>
      <c r="N194" s="34">
        <f>'12-100 Curve Tables'!C382</f>
        <v>1.1127156234767688</v>
      </c>
      <c r="O194" s="105"/>
      <c r="P194" s="105">
        <f>'12-100 Curve Tables'!E382</f>
        <v>0.26974598929042254</v>
      </c>
    </row>
    <row r="195" spans="1:16" x14ac:dyDescent="0.2">
      <c r="A195" s="20">
        <v>190</v>
      </c>
      <c r="B195" s="71">
        <f>('12 Data'!B194*'12 Data'!$I$9)*($D$3/'12 Data'!$C$2)*(('12 Data'!$I$8/12.25)^3)*FWT!$K$169</f>
        <v>1134</v>
      </c>
      <c r="C195" s="132">
        <f t="shared" si="13"/>
        <v>1.1038125188601884</v>
      </c>
      <c r="D195" s="17">
        <f>E195*FWT!$K$169</f>
        <v>0.26942310867811758</v>
      </c>
      <c r="E195" s="131">
        <f t="shared" si="14"/>
        <v>0.26942310867811758</v>
      </c>
      <c r="F195" s="13">
        <f t="shared" si="10"/>
        <v>73.034165063840845</v>
      </c>
      <c r="I195" s="34">
        <f>'Curve Tables'!C195</f>
        <v>1.1538923643619579</v>
      </c>
      <c r="J195" s="105"/>
      <c r="K195" s="105">
        <f>'Curve Tables'!E195</f>
        <v>0.28319982355269058</v>
      </c>
      <c r="M195" s="14">
        <f>'12-100 Curve Tables'!B384</f>
        <v>1134</v>
      </c>
      <c r="N195" s="34">
        <f>'12-100 Curve Tables'!C384</f>
        <v>1.1038125188601884</v>
      </c>
      <c r="O195" s="105"/>
      <c r="P195" s="105">
        <f>'12-100 Curve Tables'!E384</f>
        <v>0.26942310867811758</v>
      </c>
    </row>
    <row r="196" spans="1:16" x14ac:dyDescent="0.2">
      <c r="A196" s="20">
        <v>191</v>
      </c>
      <c r="B196" s="71">
        <f>('12 Data'!B195*'12 Data'!$I$9)*($D$3/'12 Data'!$C$2)*(('12 Data'!$I$8/12.25)^3)*FWT!$K$169</f>
        <v>1140</v>
      </c>
      <c r="C196" s="132">
        <f t="shared" si="13"/>
        <v>1.0947612973665775</v>
      </c>
      <c r="D196" s="17">
        <f>E196*FWT!$K$169</f>
        <v>0.26906876505060617</v>
      </c>
      <c r="E196" s="131">
        <f t="shared" si="14"/>
        <v>0.26906876505060617</v>
      </c>
      <c r="F196" s="13">
        <f t="shared" si="10"/>
        <v>72.914439749842543</v>
      </c>
      <c r="I196" s="34">
        <f>'Curve Tables'!C196</f>
        <v>1.1465455007926124</v>
      </c>
      <c r="J196" s="105"/>
      <c r="K196" s="105">
        <f>'Curve Tables'!E196</f>
        <v>0.28292065556038598</v>
      </c>
      <c r="M196" s="14">
        <f>'12-100 Curve Tables'!B386</f>
        <v>1140</v>
      </c>
      <c r="N196" s="34">
        <f>'12-100 Curve Tables'!C386</f>
        <v>1.0947612973665775</v>
      </c>
      <c r="O196" s="105"/>
      <c r="P196" s="105">
        <f>'12-100 Curve Tables'!E386</f>
        <v>0.26906876505060617</v>
      </c>
    </row>
    <row r="197" spans="1:16" x14ac:dyDescent="0.2">
      <c r="A197" s="20">
        <v>192</v>
      </c>
      <c r="B197" s="71">
        <f>('12 Data'!B196*'12 Data'!$I$9)*($D$3/'12 Data'!$C$2)*(('12 Data'!$I$8/12.25)^3)*FWT!$K$169</f>
        <v>1146</v>
      </c>
      <c r="C197" s="132">
        <f t="shared" si="13"/>
        <v>1.0855624777438388</v>
      </c>
      <c r="D197" s="17">
        <f>E197*FWT!$K$169</f>
        <v>0.26868280601295641</v>
      </c>
      <c r="E197" s="131">
        <f t="shared" si="14"/>
        <v>0.26868280601295641</v>
      </c>
      <c r="F197" s="13">
        <f t="shared" si="10"/>
        <v>72.786713054908063</v>
      </c>
      <c r="I197" s="34">
        <f>'Curve Tables'!C197</f>
        <v>1.1391059669460899</v>
      </c>
      <c r="J197" s="105"/>
      <c r="K197" s="105">
        <f>'Curve Tables'!E197</f>
        <v>0.2826170779500779</v>
      </c>
      <c r="M197" s="14">
        <f>'12-100 Curve Tables'!B388</f>
        <v>1146</v>
      </c>
      <c r="N197" s="34">
        <f>'12-100 Curve Tables'!C388</f>
        <v>1.0855624777438388</v>
      </c>
      <c r="O197" s="105"/>
      <c r="P197" s="105">
        <f>'12-100 Curve Tables'!E388</f>
        <v>0.26868280601295641</v>
      </c>
    </row>
    <row r="198" spans="1:16" x14ac:dyDescent="0.2">
      <c r="A198" s="20">
        <v>193</v>
      </c>
      <c r="B198" s="71">
        <f>('12 Data'!B197*'12 Data'!$I$9)*($D$3/'12 Data'!$C$2)*(('12 Data'!$I$8/12.25)^3)*FWT!$K$169</f>
        <v>1152</v>
      </c>
      <c r="C198" s="132">
        <f t="shared" si="13"/>
        <v>1.0762166484728166</v>
      </c>
      <c r="D198" s="17">
        <f>E198*FWT!$K$169</f>
        <v>0.26826508993975001</v>
      </c>
      <c r="E198" s="131">
        <f t="shared" si="14"/>
        <v>0.26826508993975001</v>
      </c>
      <c r="F198" s="13">
        <f t="shared" ref="F198:F261" si="15">0.0001572*C198*B198/D198*100</f>
        <v>72.650827682784879</v>
      </c>
      <c r="I198" s="34">
        <f>'Curve Tables'!C198</f>
        <v>1.1315747353480263</v>
      </c>
      <c r="J198" s="105"/>
      <c r="K198" s="105">
        <f>'Curve Tables'!E198</f>
        <v>0.28228913808986889</v>
      </c>
      <c r="M198" s="14">
        <f>'12-100 Curve Tables'!B390</f>
        <v>1152</v>
      </c>
      <c r="N198" s="34">
        <f>'12-100 Curve Tables'!C390</f>
        <v>1.0762166484728166</v>
      </c>
      <c r="O198" s="105"/>
      <c r="P198" s="105">
        <f>'12-100 Curve Tables'!E390</f>
        <v>0.26826508993975001</v>
      </c>
    </row>
    <row r="199" spans="1:16" x14ac:dyDescent="0.2">
      <c r="A199" s="20">
        <v>194</v>
      </c>
      <c r="B199" s="71">
        <f>('12 Data'!B198*'12 Data'!$I$9)*($D$3/'12 Data'!$C$2)*(('12 Data'!$I$8/12.25)^3)*FWT!$K$169</f>
        <v>1158</v>
      </c>
      <c r="C199" s="132">
        <f t="shared" ref="C199:C230" si="16">((I199*$J$2)+(N199*$O$2))/50</f>
        <v>1.066724468089411</v>
      </c>
      <c r="D199" s="17">
        <f>E199*FWT!$K$169</f>
        <v>0.26781548619071782</v>
      </c>
      <c r="E199" s="131">
        <f t="shared" ref="E199:E230" si="17">((K199*$J$2)+(P199*$O$2))/50</f>
        <v>0.26781548619071782</v>
      </c>
      <c r="F199" s="13">
        <f t="shared" si="15"/>
        <v>72.506621926257822</v>
      </c>
      <c r="I199" s="34">
        <f>'Curve Tables'!C199</f>
        <v>1.1239527955676829</v>
      </c>
      <c r="J199" s="105"/>
      <c r="K199" s="105">
        <f>'Curve Tables'!E199</f>
        <v>0.28193689270523281</v>
      </c>
      <c r="M199" s="14">
        <f>'12-100 Curve Tables'!B392</f>
        <v>1158</v>
      </c>
      <c r="N199" s="34">
        <f>'12-100 Curve Tables'!C392</f>
        <v>1.066724468089411</v>
      </c>
      <c r="O199" s="105"/>
      <c r="P199" s="105">
        <f>'12-100 Curve Tables'!E392</f>
        <v>0.26781548619071782</v>
      </c>
    </row>
    <row r="200" spans="1:16" x14ac:dyDescent="0.2">
      <c r="A200" s="20">
        <v>195</v>
      </c>
      <c r="B200" s="71">
        <f>('12 Data'!B199*'12 Data'!$I$9)*($D$3/'12 Data'!$C$2)*(('12 Data'!$I$8/12.25)^3)*FWT!$K$169</f>
        <v>1164</v>
      </c>
      <c r="C200" s="132">
        <f t="shared" si="16"/>
        <v>1.0570866654888635</v>
      </c>
      <c r="D200" s="17">
        <f>E200*FWT!$K$169</f>
        <v>0.26733387532636982</v>
      </c>
      <c r="E200" s="131">
        <f t="shared" si="17"/>
        <v>0.26733387532636982</v>
      </c>
      <c r="F200" s="13">
        <f t="shared" si="15"/>
        <v>72.353929513924584</v>
      </c>
      <c r="I200" s="34">
        <f>'Curve Tables'!C200</f>
        <v>1.1162411524988667</v>
      </c>
      <c r="J200" s="105"/>
      <c r="K200" s="105">
        <f>'Curve Tables'!E200</f>
        <v>0.28156040789616182</v>
      </c>
      <c r="M200" s="14">
        <f>'12-100 Curve Tables'!B394</f>
        <v>1164</v>
      </c>
      <c r="N200" s="34">
        <f>'12-100 Curve Tables'!C394</f>
        <v>1.0570866654888635</v>
      </c>
      <c r="O200" s="105"/>
      <c r="P200" s="105">
        <f>'12-100 Curve Tables'!E394</f>
        <v>0.26733387532636982</v>
      </c>
    </row>
    <row r="201" spans="1:16" x14ac:dyDescent="0.2">
      <c r="A201" s="20">
        <v>196</v>
      </c>
      <c r="B201" s="71">
        <f>('12 Data'!B200*'12 Data'!$I$9)*($D$3/'12 Data'!$C$2)*(('12 Data'!$I$8/12.25)^3)*FWT!$K$169</f>
        <v>1170</v>
      </c>
      <c r="C201" s="132">
        <f t="shared" si="16"/>
        <v>1.0473040402122302</v>
      </c>
      <c r="D201" s="17">
        <f>E201*FWT!$K$169</f>
        <v>0.26682014932360504</v>
      </c>
      <c r="E201" s="131">
        <f t="shared" si="17"/>
        <v>0.26682014932360504</v>
      </c>
      <c r="F201" s="13">
        <f t="shared" si="15"/>
        <v>72.192579451102617</v>
      </c>
      <c r="I201" s="34">
        <f>'Curve Tables'!C201</f>
        <v>1.1084408245997805</v>
      </c>
      <c r="J201" s="105"/>
      <c r="K201" s="105">
        <f>'Curve Tables'!E201</f>
        <v>0.28115975915112462</v>
      </c>
      <c r="M201" s="14">
        <f>'12-100 Curve Tables'!B396</f>
        <v>1170</v>
      </c>
      <c r="N201" s="34">
        <f>'12-100 Curve Tables'!C396</f>
        <v>1.0473040402122302</v>
      </c>
      <c r="O201" s="105"/>
      <c r="P201" s="105">
        <f>'12-100 Curve Tables'!E396</f>
        <v>0.26682014932360504</v>
      </c>
    </row>
    <row r="202" spans="1:16" x14ac:dyDescent="0.2">
      <c r="A202" s="20">
        <v>197</v>
      </c>
      <c r="B202" s="71">
        <f>('12 Data'!B201*'12 Data'!$I$9)*($D$3/'12 Data'!$C$2)*(('12 Data'!$I$8/12.25)^3)*FWT!$K$169</f>
        <v>1176</v>
      </c>
      <c r="C202" s="132">
        <f t="shared" si="16"/>
        <v>1.0373774627150629</v>
      </c>
      <c r="D202" s="17">
        <f>E202*FWT!$K$169</f>
        <v>0.2662742117913145</v>
      </c>
      <c r="E202" s="131">
        <f t="shared" si="17"/>
        <v>0.2662742117913145</v>
      </c>
      <c r="F202" s="13">
        <f t="shared" si="15"/>
        <v>72.02239585466819</v>
      </c>
      <c r="I202" s="34">
        <f>'Curve Tables'!C202</f>
        <v>1.1005528420918005</v>
      </c>
      <c r="J202" s="105"/>
      <c r="K202" s="105">
        <f>'Curve Tables'!E202</f>
        <v>0.28073503135782513</v>
      </c>
      <c r="M202" s="14">
        <f>'12-100 Curve Tables'!B398</f>
        <v>1176</v>
      </c>
      <c r="N202" s="34">
        <f>'12-100 Curve Tables'!C398</f>
        <v>1.0373774627150629</v>
      </c>
      <c r="O202" s="105"/>
      <c r="P202" s="105">
        <f>'12-100 Curve Tables'!E398</f>
        <v>0.2662742117913145</v>
      </c>
    </row>
    <row r="203" spans="1:16" x14ac:dyDescent="0.2">
      <c r="A203" s="20">
        <v>198</v>
      </c>
      <c r="B203" s="71">
        <f>('12 Data'!B202*'12 Data'!$I$9)*($D$3/'12 Data'!$C$2)*(('12 Data'!$I$8/12.25)^3)*FWT!$K$169</f>
        <v>1182</v>
      </c>
      <c r="C203" s="132">
        <f t="shared" si="16"/>
        <v>1.0273078746182616</v>
      </c>
      <c r="D203" s="17">
        <f>E203*FWT!$K$169</f>
        <v>0.26569597818596957</v>
      </c>
      <c r="E203" s="131">
        <f t="shared" si="17"/>
        <v>0.26569597818596957</v>
      </c>
      <c r="F203" s="13">
        <f t="shared" si="15"/>
        <v>71.843197781624895</v>
      </c>
      <c r="I203" s="34">
        <f>'Curve Tables'!C203</f>
        <v>1.0925782451171924</v>
      </c>
      <c r="J203" s="105"/>
      <c r="K203" s="105">
        <f>'Curve Tables'!E203</f>
        <v>0.28028631881077154</v>
      </c>
      <c r="M203" s="14">
        <f>'12-100 Curve Tables'!B400</f>
        <v>1182</v>
      </c>
      <c r="N203" s="34">
        <f>'12-100 Curve Tables'!C400</f>
        <v>1.0273078746182616</v>
      </c>
      <c r="O203" s="105"/>
      <c r="P203" s="105">
        <f>'12-100 Curve Tables'!E400</f>
        <v>0.26569597818596957</v>
      </c>
    </row>
    <row r="204" spans="1:16" x14ac:dyDescent="0.2">
      <c r="A204" s="20">
        <v>199</v>
      </c>
      <c r="B204" s="71">
        <f>('12 Data'!B203*'12 Data'!$I$9)*($D$3/'12 Data'!$C$2)*(('12 Data'!$I$8/12.25)^3)*FWT!$K$169</f>
        <v>1188</v>
      </c>
      <c r="C204" s="132">
        <f t="shared" si="16"/>
        <v>1.0170962889410984</v>
      </c>
      <c r="D204" s="17">
        <f>E204*FWT!$K$169</f>
        <v>0.26508537602719706</v>
      </c>
      <c r="E204" s="131">
        <f t="shared" si="17"/>
        <v>0.26508537602719706</v>
      </c>
      <c r="F204" s="13">
        <f t="shared" si="15"/>
        <v>71.65479905119409</v>
      </c>
      <c r="I204" s="34">
        <f>'Curve Tables'!C204</f>
        <v>1.0845180818557618</v>
      </c>
      <c r="J204" s="105"/>
      <c r="K204" s="105">
        <f>'Curve Tables'!E204</f>
        <v>0.27981372521565517</v>
      </c>
      <c r="M204" s="14">
        <f>'12-100 Curve Tables'!B402</f>
        <v>1188</v>
      </c>
      <c r="N204" s="34">
        <f>'12-100 Curve Tables'!C402</f>
        <v>1.0170962889410984</v>
      </c>
      <c r="O204" s="105"/>
      <c r="P204" s="105">
        <f>'12-100 Curve Tables'!E402</f>
        <v>0.26508537602719706</v>
      </c>
    </row>
    <row r="205" spans="1:16" x14ac:dyDescent="0.2">
      <c r="A205" s="20">
        <v>200</v>
      </c>
      <c r="B205" s="71">
        <f>('12 Data'!B204*'12 Data'!$I$9)*($D$3/'12 Data'!$C$2)*(('12 Data'!$I$8/12.25)^3)*FWT!$K$169</f>
        <v>1194</v>
      </c>
      <c r="C205" s="132">
        <f t="shared" si="16"/>
        <v>1.0067437903164784</v>
      </c>
      <c r="D205" s="17">
        <f>E205*FWT!$K$169</f>
        <v>0.2644423451133438</v>
      </c>
      <c r="E205" s="131">
        <f t="shared" si="17"/>
        <v>0.2644423451133438</v>
      </c>
      <c r="F205" s="13">
        <f t="shared" si="15"/>
        <v>71.457008060218911</v>
      </c>
      <c r="I205" s="34">
        <f>'Curve Tables'!C205</f>
        <v>1.0763734066004438</v>
      </c>
      <c r="J205" s="105"/>
      <c r="K205" s="105">
        <f>'Curve Tables'!E205</f>
        <v>0.27931736369052823</v>
      </c>
      <c r="M205" s="14">
        <f>'12-100 Curve Tables'!B404</f>
        <v>1194</v>
      </c>
      <c r="N205" s="34">
        <f>'12-100 Curve Tables'!C404</f>
        <v>1.0067437903164784</v>
      </c>
      <c r="O205" s="105"/>
      <c r="P205" s="105">
        <f>'12-100 Curve Tables'!E404</f>
        <v>0.2644423451133438</v>
      </c>
    </row>
    <row r="206" spans="1:16" x14ac:dyDescent="0.2">
      <c r="A206" s="20">
        <v>201</v>
      </c>
      <c r="B206" s="71">
        <f>('12 Data'!B205*'12 Data'!$I$9)*($D$3/'12 Data'!$C$2)*(('12 Data'!$I$8/12.25)^3)*FWT!$K$169</f>
        <v>1200</v>
      </c>
      <c r="C206" s="132">
        <f t="shared" si="16"/>
        <v>0.99625153518832255</v>
      </c>
      <c r="D206" s="17">
        <f>E206*FWT!$K$169</f>
        <v>0.26376683773702891</v>
      </c>
      <c r="E206" s="131">
        <f t="shared" si="17"/>
        <v>0.26376683773702891</v>
      </c>
      <c r="F206" s="13">
        <f t="shared" si="15"/>
        <v>71.249627591657699</v>
      </c>
      <c r="I206" s="34">
        <f>'Curve Tables'!C206</f>
        <v>1.0681452777917988</v>
      </c>
      <c r="J206" s="105"/>
      <c r="K206" s="105">
        <f>'Curve Tables'!E206</f>
        <v>0.27879735676380141</v>
      </c>
      <c r="M206" s="14">
        <f>'12-100 Curve Tables'!B406</f>
        <v>1200</v>
      </c>
      <c r="N206" s="34">
        <f>'12-100 Curve Tables'!C406</f>
        <v>0.99625153518832255</v>
      </c>
      <c r="O206" s="105"/>
      <c r="P206" s="105">
        <f>'12-100 Curve Tables'!E406</f>
        <v>0.26376683773702891</v>
      </c>
    </row>
    <row r="207" spans="1:16" x14ac:dyDescent="0.2">
      <c r="A207" s="20">
        <v>202</v>
      </c>
      <c r="B207" s="71">
        <f>('12 Data'!B206*'12 Data'!$I$9)*($D$3/'12 Data'!$C$2)*(('12 Data'!$I$8/12.25)^3)*FWT!$K$169</f>
        <v>1206</v>
      </c>
      <c r="C207" s="132">
        <f t="shared" si="16"/>
        <v>0.98562075199118904</v>
      </c>
      <c r="D207" s="17">
        <f>E207*FWT!$K$169</f>
        <v>0.26305881890067817</v>
      </c>
      <c r="E207" s="131">
        <f t="shared" si="17"/>
        <v>0.26305881890067817</v>
      </c>
      <c r="F207" s="13">
        <f t="shared" si="15"/>
        <v>71.032454615956738</v>
      </c>
      <c r="I207" s="34">
        <f>'Curve Tables'!C207</f>
        <v>1.0598347560114787</v>
      </c>
      <c r="J207" s="105"/>
      <c r="K207" s="105">
        <f>'Curve Tables'!E207</f>
        <v>0.27825383636903284</v>
      </c>
      <c r="M207" s="14">
        <f>'12-100 Curve Tables'!B408</f>
        <v>1206</v>
      </c>
      <c r="N207" s="34">
        <f>'12-100 Curve Tables'!C408</f>
        <v>0.98562075199118915</v>
      </c>
      <c r="O207" s="105"/>
      <c r="P207" s="105">
        <f>'12-100 Curve Tables'!E408</f>
        <v>0.26305881890067817</v>
      </c>
    </row>
    <row r="208" spans="1:16" x14ac:dyDescent="0.2">
      <c r="A208" s="20">
        <v>203</v>
      </c>
      <c r="B208" s="71">
        <f>('12 Data'!B207*'12 Data'!$I$9)*($D$3/'12 Data'!$C$2)*(('12 Data'!$I$8/12.25)^3)*FWT!$K$169</f>
        <v>1212</v>
      </c>
      <c r="C208" s="132">
        <f t="shared" si="16"/>
        <v>0.97485274131207822</v>
      </c>
      <c r="D208" s="17">
        <f>E208*FWT!$K$169</f>
        <v>0.26231826653205564</v>
      </c>
      <c r="E208" s="131">
        <f t="shared" si="17"/>
        <v>0.26231826653205564</v>
      </c>
      <c r="F208" s="13">
        <f t="shared" si="15"/>
        <v>70.805280085069654</v>
      </c>
      <c r="I208" s="34">
        <f>'Curve Tables'!C208</f>
        <v>1.0514429019345981</v>
      </c>
      <c r="J208" s="105"/>
      <c r="K208" s="105">
        <f>'Curve Tables'!E208</f>
        <v>0.27768694383653997</v>
      </c>
      <c r="M208" s="14">
        <f>'12-100 Curve Tables'!B410</f>
        <v>1212</v>
      </c>
      <c r="N208" s="34">
        <f>'12-100 Curve Tables'!C410</f>
        <v>0.97485274131207811</v>
      </c>
      <c r="O208" s="105"/>
      <c r="P208" s="105">
        <f>'12-100 Curve Tables'!E410</f>
        <v>0.26231826653205564</v>
      </c>
    </row>
    <row r="209" spans="1:16" x14ac:dyDescent="0.2">
      <c r="A209" s="20">
        <v>204</v>
      </c>
      <c r="B209" s="71">
        <f>('12 Data'!B208*'12 Data'!$I$9)*($D$3/'12 Data'!$C$2)*(('12 Data'!$I$8/12.25)^3)*FWT!$K$169</f>
        <v>1218</v>
      </c>
      <c r="C209" s="132">
        <f t="shared" si="16"/>
        <v>0.9639488760343673</v>
      </c>
      <c r="D209" s="17">
        <f>E209*FWT!$K$169</f>
        <v>0.26154517169977204</v>
      </c>
      <c r="E209" s="131">
        <f t="shared" si="17"/>
        <v>0.26154517169977204</v>
      </c>
      <c r="F209" s="13">
        <f t="shared" si="15"/>
        <v>70.567888718899553</v>
      </c>
      <c r="I209" s="34">
        <f>'Curve Tables'!C209</f>
        <v>1.0429707742410712</v>
      </c>
      <c r="J209" s="105"/>
      <c r="K209" s="105">
        <f>'Curve Tables'!E209</f>
        <v>0.27709682988180806</v>
      </c>
      <c r="M209" s="14">
        <f>'12-100 Curve Tables'!B412</f>
        <v>1218</v>
      </c>
      <c r="N209" s="34">
        <f>'12-100 Curve Tables'!C412</f>
        <v>0.9639488760343673</v>
      </c>
      <c r="O209" s="105"/>
      <c r="P209" s="105">
        <f>'12-100 Curve Tables'!E412</f>
        <v>0.26154517169977204</v>
      </c>
    </row>
    <row r="210" spans="1:16" x14ac:dyDescent="0.2">
      <c r="A210" s="20">
        <v>205</v>
      </c>
      <c r="B210" s="71">
        <f>('12 Data'!B209*'12 Data'!$I$9)*($D$3/'12 Data'!$C$2)*(('12 Data'!$I$8/12.25)^3)*FWT!$K$169</f>
        <v>1224</v>
      </c>
      <c r="C210" s="132">
        <f t="shared" si="16"/>
        <v>0.95291060146402928</v>
      </c>
      <c r="D210" s="17">
        <f>E210*FWT!$K$169</f>
        <v>0.26073953882879147</v>
      </c>
      <c r="E210" s="131">
        <f t="shared" si="17"/>
        <v>0.26073953882879147</v>
      </c>
      <c r="F210" s="13">
        <f t="shared" si="15"/>
        <v>70.320058783939146</v>
      </c>
      <c r="I210" s="34">
        <f>'Curve Tables'!C210</f>
        <v>1.0344194274858127</v>
      </c>
      <c r="J210" s="105"/>
      <c r="K210" s="105">
        <f>'Curve Tables'!E210</f>
        <v>0.27648365459070812</v>
      </c>
      <c r="M210" s="14">
        <f>'12-100 Curve Tables'!B414</f>
        <v>1224</v>
      </c>
      <c r="N210" s="34">
        <f>'12-100 Curve Tables'!C414</f>
        <v>0.95291060146402928</v>
      </c>
      <c r="O210" s="105"/>
      <c r="P210" s="105">
        <f>'12-100 Curve Tables'!E414</f>
        <v>0.26073953882879147</v>
      </c>
    </row>
    <row r="211" spans="1:16" x14ac:dyDescent="0.2">
      <c r="A211" s="20">
        <v>206</v>
      </c>
      <c r="B211" s="71">
        <f>('12 Data'!B210*'12 Data'!$I$9)*($D$3/'12 Data'!$C$2)*(('12 Data'!$I$8/12.25)^3)*FWT!$K$169</f>
        <v>1230</v>
      </c>
      <c r="C211" s="132">
        <f t="shared" si="16"/>
        <v>0.94173943543794247</v>
      </c>
      <c r="D211" s="17">
        <f>E211*FWT!$K$169</f>
        <v>0.25990138591591283</v>
      </c>
      <c r="E211" s="131">
        <f t="shared" si="17"/>
        <v>0.25990138591591283</v>
      </c>
      <c r="F211" s="13">
        <f t="shared" si="15"/>
        <v>70.061561863872328</v>
      </c>
      <c r="I211" s="34">
        <f>'Curve Tables'!C211</f>
        <v>1.0257899099279824</v>
      </c>
      <c r="J211" s="105"/>
      <c r="K211" s="105">
        <f>'Curve Tables'!E211</f>
        <v>0.27584758740152376</v>
      </c>
      <c r="M211" s="14">
        <f>'12-100 Curve Tables'!B416</f>
        <v>1230</v>
      </c>
      <c r="N211" s="34">
        <f>'12-100 Curve Tables'!C416</f>
        <v>0.94173943543794258</v>
      </c>
      <c r="O211" s="105"/>
      <c r="P211" s="105">
        <f>'12-100 Curve Tables'!E416</f>
        <v>0.25990138591591283</v>
      </c>
    </row>
    <row r="212" spans="1:16" x14ac:dyDescent="0.2">
      <c r="A212" s="20">
        <v>207</v>
      </c>
      <c r="B212" s="71">
        <f>('12 Data'!B211*'12 Data'!$I$9)*($D$3/'12 Data'!$C$2)*(('12 Data'!$I$8/12.25)^3)*FWT!$K$169</f>
        <v>1236</v>
      </c>
      <c r="C212" s="132">
        <f t="shared" si="16"/>
        <v>0.93043696841446144</v>
      </c>
      <c r="D212" s="17">
        <f>E212*FWT!$K$169</f>
        <v>0.25903074474525356</v>
      </c>
      <c r="E212" s="131">
        <f t="shared" si="17"/>
        <v>0.25903074474525356</v>
      </c>
      <c r="F212" s="13">
        <f t="shared" si="15"/>
        <v>69.792162621911231</v>
      </c>
      <c r="I212" s="34">
        <f>'Curve Tables'!C212</f>
        <v>1.0170832613190357</v>
      </c>
      <c r="J212" s="105"/>
      <c r="K212" s="105">
        <f>'Curve Tables'!E212</f>
        <v>0.27518880708378601</v>
      </c>
      <c r="M212" s="14">
        <f>'12-100 Curve Tables'!B418</f>
        <v>1236</v>
      </c>
      <c r="N212" s="34">
        <f>'12-100 Curve Tables'!C418</f>
        <v>0.93043696841446155</v>
      </c>
      <c r="O212" s="105"/>
      <c r="P212" s="105">
        <f>'12-100 Curve Tables'!E418</f>
        <v>0.25903074474525356</v>
      </c>
    </row>
    <row r="213" spans="1:16" x14ac:dyDescent="0.2">
      <c r="A213" s="20">
        <v>208</v>
      </c>
      <c r="B213" s="71">
        <f>('12 Data'!B212*'12 Data'!$I$9)*($D$3/'12 Data'!$C$2)*(('12 Data'!$I$8/12.25)^3)*FWT!$K$169</f>
        <v>1242</v>
      </c>
      <c r="C213" s="132">
        <f t="shared" si="16"/>
        <v>0.91900486354612565</v>
      </c>
      <c r="D213" s="17">
        <f>E213*FWT!$K$169</f>
        <v>0.25812766110370816</v>
      </c>
      <c r="E213" s="131">
        <f t="shared" si="17"/>
        <v>0.25812766110370816</v>
      </c>
      <c r="F213" s="13">
        <f t="shared" si="15"/>
        <v>69.51161855463792</v>
      </c>
      <c r="I213" s="34">
        <f>'Curve Tables'!C213</f>
        <v>1.0083005106498291</v>
      </c>
      <c r="J213" s="105"/>
      <c r="K213" s="105">
        <f>'Curve Tables'!E213</f>
        <v>0.27450750171391125</v>
      </c>
      <c r="M213" s="14">
        <f>'12-100 Curve Tables'!B420</f>
        <v>1242</v>
      </c>
      <c r="N213" s="34">
        <f>'12-100 Curve Tables'!C420</f>
        <v>0.91900486354612565</v>
      </c>
      <c r="O213" s="105"/>
      <c r="P213" s="105">
        <f>'12-100 Curve Tables'!E420</f>
        <v>0.25812766110370816</v>
      </c>
    </row>
    <row r="214" spans="1:16" x14ac:dyDescent="0.2">
      <c r="A214" s="20">
        <v>209</v>
      </c>
      <c r="B214" s="71">
        <f>('12 Data'!B213*'12 Data'!$I$9)*($D$3/'12 Data'!$C$2)*(('12 Data'!$I$8/12.25)^3)*FWT!$K$169</f>
        <v>1248</v>
      </c>
      <c r="C214" s="132">
        <f t="shared" si="16"/>
        <v>0.90744485673458253</v>
      </c>
      <c r="D214" s="17">
        <f>E214*FWT!$K$169</f>
        <v>0.25719219499640106</v>
      </c>
      <c r="E214" s="131">
        <f t="shared" si="17"/>
        <v>0.25719219499640106</v>
      </c>
      <c r="F214" s="13">
        <f t="shared" si="15"/>
        <v>69.21967973712394</v>
      </c>
      <c r="I214" s="34">
        <f>'Curve Tables'!C214</f>
        <v>0.99944267385656149</v>
      </c>
      <c r="J214" s="105"/>
      <c r="K214" s="105">
        <f>'Curve Tables'!E214</f>
        <v>0.27380386864764894</v>
      </c>
      <c r="M214" s="14">
        <f>'12-100 Curve Tables'!B422</f>
        <v>1248</v>
      </c>
      <c r="N214" s="34">
        <f>'12-100 Curve Tables'!C422</f>
        <v>0.90744485673458253</v>
      </c>
      <c r="O214" s="105"/>
      <c r="P214" s="105">
        <f>'12-100 Curve Tables'!E422</f>
        <v>0.25719219499640106</v>
      </c>
    </row>
    <row r="215" spans="1:16" x14ac:dyDescent="0.2">
      <c r="A215" s="20">
        <v>210</v>
      </c>
      <c r="B215" s="71">
        <f>('12 Data'!B214*'12 Data'!$I$9)*($D$3/'12 Data'!$C$2)*(('12 Data'!$I$8/12.25)^3)*FWT!$K$169</f>
        <v>1254</v>
      </c>
      <c r="C215" s="132">
        <f t="shared" si="16"/>
        <v>0.89575875666767613</v>
      </c>
      <c r="D215" s="17">
        <f>E215*FWT!$K$169</f>
        <v>0.25622442086212577</v>
      </c>
      <c r="E215" s="131">
        <f t="shared" si="17"/>
        <v>0.25622442086212577</v>
      </c>
      <c r="F215" s="13">
        <f t="shared" si="15"/>
        <v>68.916088559102846</v>
      </c>
      <c r="I215" s="34">
        <f>'Curve Tables'!C215</f>
        <v>0.99051075148570422</v>
      </c>
      <c r="J215" s="105"/>
      <c r="K215" s="105">
        <f>'Curve Tables'!E215</f>
        <v>0.27307811448933927</v>
      </c>
      <c r="M215" s="14">
        <f>'12-100 Curve Tables'!B424</f>
        <v>1254</v>
      </c>
      <c r="N215" s="34">
        <f>'12-100 Curve Tables'!C424</f>
        <v>0.89575875666767613</v>
      </c>
      <c r="O215" s="105"/>
      <c r="P215" s="105">
        <f>'12-100 Curve Tables'!E424</f>
        <v>0.25622442086212577</v>
      </c>
    </row>
    <row r="216" spans="1:16" x14ac:dyDescent="0.2">
      <c r="A216" s="20">
        <v>211</v>
      </c>
      <c r="B216" s="71">
        <f>('12 Data'!B215*'12 Data'!$I$9)*($D$3/'12 Data'!$C$2)*(('12 Data'!$I$8/12.25)^3)*FWT!$K$169</f>
        <v>1260</v>
      </c>
      <c r="C216" s="132">
        <f t="shared" si="16"/>
        <v>0.88394844483875767</v>
      </c>
      <c r="D216" s="17">
        <f>E216*FWT!$K$169</f>
        <v>0.25522442778876958</v>
      </c>
      <c r="E216" s="131">
        <f t="shared" si="17"/>
        <v>0.25522442778876958</v>
      </c>
      <c r="F216" s="13">
        <f t="shared" si="15"/>
        <v>68.600579451982441</v>
      </c>
      <c r="I216" s="34">
        <f>'Curve Tables'!C216</f>
        <v>0.98150572631785005</v>
      </c>
      <c r="J216" s="105"/>
      <c r="K216" s="105">
        <f>'Curve Tables'!E216</f>
        <v>0.27233045505796638</v>
      </c>
      <c r="M216" s="14">
        <f>'12-100 Curve Tables'!B426</f>
        <v>1260</v>
      </c>
      <c r="N216" s="34">
        <f>'12-100 Curve Tables'!C426</f>
        <v>0.88394844483875767</v>
      </c>
      <c r="O216" s="105"/>
      <c r="P216" s="105">
        <f>'12-100 Curve Tables'!E426</f>
        <v>0.25522442778876958</v>
      </c>
    </row>
    <row r="217" spans="1:16" x14ac:dyDescent="0.2">
      <c r="A217" s="20">
        <v>212</v>
      </c>
      <c r="B217" s="71">
        <f>('12 Data'!B216*'12 Data'!$I$9)*($D$3/'12 Data'!$C$2)*(('12 Data'!$I$8/12.25)^3)*FWT!$K$169</f>
        <v>1266</v>
      </c>
      <c r="C217" s="132">
        <f t="shared" si="16"/>
        <v>0.87201587554815452</v>
      </c>
      <c r="D217" s="17">
        <f>E217*FWT!$K$169</f>
        <v>0.25419231972872847</v>
      </c>
      <c r="E217" s="131">
        <f t="shared" si="17"/>
        <v>0.25419231972872847</v>
      </c>
      <c r="F217" s="13">
        <f t="shared" si="15"/>
        <v>68.272878606480305</v>
      </c>
      <c r="I217" s="34">
        <f>'Curve Tables'!C217</f>
        <v>0.97242856095049623</v>
      </c>
      <c r="J217" s="105"/>
      <c r="K217" s="105">
        <f>'Curve Tables'!E217</f>
        <v>0.27156111535003796</v>
      </c>
      <c r="M217" s="14">
        <f>'12-100 Curve Tables'!B428</f>
        <v>1266</v>
      </c>
      <c r="N217" s="34">
        <f>'12-100 Curve Tables'!C428</f>
        <v>0.87201587554815441</v>
      </c>
      <c r="O217" s="105"/>
      <c r="P217" s="105">
        <f>'12-100 Curve Tables'!E428</f>
        <v>0.25419231972872847</v>
      </c>
    </row>
    <row r="218" spans="1:16" x14ac:dyDescent="0.2">
      <c r="A218" s="20">
        <v>213</v>
      </c>
      <c r="B218" s="71">
        <f>('12 Data'!B217*'12 Data'!$I$9)*($D$3/'12 Data'!$C$2)*(('12 Data'!$I$8/12.25)^3)*FWT!$K$169</f>
        <v>1272</v>
      </c>
      <c r="C218" s="132">
        <f t="shared" si="16"/>
        <v>0.85996307588682186</v>
      </c>
      <c r="D218" s="17">
        <f>E218*FWT!$K$169</f>
        <v>0.25312821571430794</v>
      </c>
      <c r="E218" s="131">
        <f t="shared" si="17"/>
        <v>0.25312821571430794</v>
      </c>
      <c r="F218" s="13">
        <f t="shared" si="15"/>
        <v>67.932703680685606</v>
      </c>
      <c r="I218" s="34">
        <f>'Curve Tables'!C218</f>
        <v>0.96328019533974596</v>
      </c>
      <c r="J218" s="105"/>
      <c r="K218" s="105">
        <f>'Curve Tables'!E218</f>
        <v>0.270770329499255</v>
      </c>
      <c r="M218" s="14">
        <f>'12-100 Curve Tables'!B430</f>
        <v>1272</v>
      </c>
      <c r="N218" s="34">
        <f>'12-100 Curve Tables'!C430</f>
        <v>0.85996307588682186</v>
      </c>
      <c r="O218" s="105"/>
      <c r="P218" s="105">
        <f>'12-100 Curve Tables'!E430</f>
        <v>0.25312821571430794</v>
      </c>
    </row>
    <row r="219" spans="1:16" x14ac:dyDescent="0.2">
      <c r="A219" s="20">
        <v>214</v>
      </c>
      <c r="B219" s="71">
        <f>('12 Data'!B218*'12 Data'!$I$9)*($D$3/'12 Data'!$C$2)*(('12 Data'!$I$8/12.25)^3)*FWT!$K$169</f>
        <v>1278</v>
      </c>
      <c r="C219" s="132">
        <f t="shared" si="16"/>
        <v>0.84779214570221373</v>
      </c>
      <c r="D219" s="17">
        <f>E219*FWT!$K$169</f>
        <v>0.25203225007311331</v>
      </c>
      <c r="E219" s="131">
        <f t="shared" si="17"/>
        <v>0.25203225007311331</v>
      </c>
      <c r="F219" s="13">
        <f t="shared" si="15"/>
        <v>67.579763498361046</v>
      </c>
      <c r="I219" s="34">
        <f>'Curve Tables'!C219</f>
        <v>0.95406154430096801</v>
      </c>
      <c r="J219" s="105"/>
      <c r="K219" s="105">
        <f>'Curve Tables'!E219</f>
        <v>0.26995834073299463</v>
      </c>
      <c r="M219" s="14">
        <f>'12-100 Curve Tables'!B432</f>
        <v>1278</v>
      </c>
      <c r="N219" s="34">
        <f>'12-100 Curve Tables'!C432</f>
        <v>0.84779214570221373</v>
      </c>
      <c r="O219" s="105"/>
      <c r="P219" s="105">
        <f>'12-100 Curve Tables'!E432</f>
        <v>0.25203225007311331</v>
      </c>
    </row>
    <row r="220" spans="1:16" x14ac:dyDescent="0.2">
      <c r="A220" s="20">
        <v>215</v>
      </c>
      <c r="B220" s="71">
        <f>('12 Data'!B219*'12 Data'!$I$9)*($D$3/'12 Data'!$C$2)*(('12 Data'!$I$8/12.25)^3)*FWT!$K$169</f>
        <v>1284</v>
      </c>
      <c r="C220" s="132">
        <f t="shared" si="16"/>
        <v>0.83550525754630256</v>
      </c>
      <c r="D220" s="17">
        <f>E220*FWT!$K$169</f>
        <v>0.25090457264342098</v>
      </c>
      <c r="E220" s="131">
        <f t="shared" si="17"/>
        <v>0.25090457264342098</v>
      </c>
      <c r="F220" s="13">
        <f t="shared" si="15"/>
        <v>67.21375773730999</v>
      </c>
      <c r="I220" s="34">
        <f>'Curve Tables'!C220</f>
        <v>0.94477349496836738</v>
      </c>
      <c r="J220" s="105"/>
      <c r="K220" s="105">
        <f>'Curve Tables'!E220</f>
        <v>0.26912540132560253</v>
      </c>
      <c r="M220" s="14">
        <f>'12-100 Curve Tables'!B434</f>
        <v>1284</v>
      </c>
      <c r="N220" s="34">
        <f>'12-100 Curve Tables'!C434</f>
        <v>0.83550525754630256</v>
      </c>
      <c r="O220" s="105"/>
      <c r="P220" s="105">
        <f>'12-100 Curve Tables'!E434</f>
        <v>0.25090457264342098</v>
      </c>
    </row>
    <row r="221" spans="1:16" x14ac:dyDescent="0.2">
      <c r="A221" s="20">
        <v>216</v>
      </c>
      <c r="B221" s="71">
        <f>('12 Data'!B220*'12 Data'!$I$9)*($D$3/'12 Data'!$C$2)*(('12 Data'!$I$8/12.25)^3)*FWT!$K$169</f>
        <v>1290</v>
      </c>
      <c r="C221" s="132">
        <f t="shared" si="16"/>
        <v>0.82310465660582122</v>
      </c>
      <c r="D221" s="17">
        <f>E221*FWT!$K$169</f>
        <v>0.24974534898954773</v>
      </c>
      <c r="E221" s="131">
        <f t="shared" si="17"/>
        <v>0.24974534898954773</v>
      </c>
      <c r="F221" s="13">
        <f t="shared" si="15"/>
        <v>66.83437660765685</v>
      </c>
      <c r="I221" s="34">
        <f>'Curve Tables'!C221</f>
        <v>0.93541690421352064</v>
      </c>
      <c r="J221" s="105"/>
      <c r="K221" s="105">
        <f>'Curve Tables'!E221</f>
        <v>0.268271772548489</v>
      </c>
      <c r="M221" s="14">
        <f>'12-100 Curve Tables'!B436</f>
        <v>1290</v>
      </c>
      <c r="N221" s="34">
        <f>'12-100 Curve Tables'!C436</f>
        <v>0.82310465660582122</v>
      </c>
      <c r="O221" s="105"/>
      <c r="P221" s="105">
        <f>'12-100 Curve Tables'!E436</f>
        <v>0.24974534898954773</v>
      </c>
    </row>
    <row r="222" spans="1:16" x14ac:dyDescent="0.2">
      <c r="A222" s="20">
        <v>217</v>
      </c>
      <c r="B222" s="71">
        <f>('12 Data'!B221*'12 Data'!$I$9)*($D$3/'12 Data'!$C$2)*(('12 Data'!$I$8/12.25)^3)*FWT!$K$169</f>
        <v>1296</v>
      </c>
      <c r="C222" s="132">
        <f t="shared" si="16"/>
        <v>0.81059266061466262</v>
      </c>
      <c r="D222" s="17">
        <f>E222*FWT!$K$169</f>
        <v>0.24855476061719992</v>
      </c>
      <c r="E222" s="131">
        <f t="shared" si="17"/>
        <v>0.24855476061719992</v>
      </c>
      <c r="F222" s="13">
        <f t="shared" si="15"/>
        <v>66.441300519910513</v>
      </c>
      <c r="I222" s="34">
        <f>'Curve Tables'!C222</f>
        <v>0.92599259602280182</v>
      </c>
      <c r="J222" s="105"/>
      <c r="K222" s="105">
        <f>'Curve Tables'!E222</f>
        <v>0.26739772461703376</v>
      </c>
      <c r="M222" s="14">
        <f>'12-100 Curve Tables'!B438</f>
        <v>1296</v>
      </c>
      <c r="N222" s="34">
        <f>'12-100 Curve Tables'!C438</f>
        <v>0.81059266061466262</v>
      </c>
      <c r="O222" s="105"/>
      <c r="P222" s="105">
        <f>'12-100 Curve Tables'!E438</f>
        <v>0.24855476061719992</v>
      </c>
    </row>
    <row r="223" spans="1:16" x14ac:dyDescent="0.2">
      <c r="A223" s="20">
        <v>218</v>
      </c>
      <c r="B223" s="71">
        <f>('12 Data'!B222*'12 Data'!$I$9)*($D$3/'12 Data'!$C$2)*(('12 Data'!$I$8/12.25)^3)*FWT!$K$169</f>
        <v>1302</v>
      </c>
      <c r="C223" s="132">
        <f t="shared" si="16"/>
        <v>0.79797165974848949</v>
      </c>
      <c r="D223" s="17">
        <f>E223*FWT!$K$169</f>
        <v>0.24733300518881055</v>
      </c>
      <c r="E223" s="131">
        <f t="shared" si="17"/>
        <v>0.24733300518881055</v>
      </c>
      <c r="F223" s="13">
        <f t="shared" si="15"/>
        <v>66.034199742709916</v>
      </c>
      <c r="I223" s="34">
        <f>'Curve Tables'!C223</f>
        <v>0.9165013588337656</v>
      </c>
      <c r="J223" s="105"/>
      <c r="K223" s="105">
        <f>'Curve Tables'!E223</f>
        <v>0.26650353663429771</v>
      </c>
      <c r="M223" s="14">
        <f>'12-100 Curve Tables'!B440</f>
        <v>1302</v>
      </c>
      <c r="N223" s="34">
        <f>'12-100 Curve Tables'!C440</f>
        <v>0.79797165974848949</v>
      </c>
      <c r="O223" s="105"/>
      <c r="P223" s="105">
        <f>'12-100 Curve Tables'!E440</f>
        <v>0.24733300518881055</v>
      </c>
    </row>
    <row r="224" spans="1:16" x14ac:dyDescent="0.2">
      <c r="A224" s="20">
        <v>219</v>
      </c>
      <c r="B224" s="71">
        <f>('12 Data'!B223*'12 Data'!$I$9)*($D$3/'12 Data'!$C$2)*(('12 Data'!$I$8/12.25)^3)*FWT!$K$169</f>
        <v>1308</v>
      </c>
      <c r="C224" s="132">
        <f t="shared" si="16"/>
        <v>0.7852441165015257</v>
      </c>
      <c r="D224" s="17">
        <f>E224*FWT!$K$169</f>
        <v>0.24608029673886836</v>
      </c>
      <c r="E224" s="131">
        <f t="shared" si="17"/>
        <v>0.24608029673886836</v>
      </c>
      <c r="F224" s="13">
        <f t="shared" si="15"/>
        <v>65.612734050178645</v>
      </c>
      <c r="I224" s="34">
        <f>'Curve Tables'!C224</f>
        <v>0.90694394283047319</v>
      </c>
      <c r="J224" s="105"/>
      <c r="K224" s="105">
        <f>'Curve Tables'!E224</f>
        <v>0.2655894965315429</v>
      </c>
      <c r="M224" s="14">
        <f>'12-100 Curve Tables'!B442</f>
        <v>1308</v>
      </c>
      <c r="N224" s="34">
        <f>'12-100 Curve Tables'!C442</f>
        <v>0.7852441165015257</v>
      </c>
      <c r="O224" s="105"/>
      <c r="P224" s="105">
        <f>'12-100 Curve Tables'!E442</f>
        <v>0.24608029673886836</v>
      </c>
    </row>
    <row r="225" spans="1:16" x14ac:dyDescent="0.2">
      <c r="A225" s="20">
        <v>220</v>
      </c>
      <c r="B225" s="71">
        <f>('12 Data'!B224*'12 Data'!$I$9)*($D$3/'12 Data'!$C$2)*(('12 Data'!$I$8/12.25)^3)*FWT!$K$169</f>
        <v>1314</v>
      </c>
      <c r="C225" s="132">
        <f t="shared" si="16"/>
        <v>0.77241256554551052</v>
      </c>
      <c r="D225" s="17">
        <f>E225*FWT!$K$169</f>
        <v>0.24479686588922944</v>
      </c>
      <c r="E225" s="131">
        <f t="shared" si="17"/>
        <v>0.24479686588922944</v>
      </c>
      <c r="F225" s="13">
        <f t="shared" si="15"/>
        <v>65.176552358856384</v>
      </c>
      <c r="I225" s="34">
        <f>'Curve Tables'!C225</f>
        <v>0.89732105719771649</v>
      </c>
      <c r="J225" s="105"/>
      <c r="K225" s="105">
        <f>'Curve Tables'!E225</f>
        <v>0.26465590100555336</v>
      </c>
      <c r="M225" s="14">
        <f>'12-100 Curve Tables'!B444</f>
        <v>1314</v>
      </c>
      <c r="N225" s="34">
        <f>'12-100 Curve Tables'!C444</f>
        <v>0.77241256554551063</v>
      </c>
      <c r="O225" s="105"/>
      <c r="P225" s="105">
        <f>'12-100 Curve Tables'!E444</f>
        <v>0.24479686588922944</v>
      </c>
    </row>
    <row r="226" spans="1:16" x14ac:dyDescent="0.2">
      <c r="A226" s="20">
        <v>221</v>
      </c>
      <c r="B226" s="71">
        <f>('12 Data'!B225*'12 Data'!$I$9)*($D$3/'12 Data'!$C$2)*(('12 Data'!$I$8/12.25)^3)*FWT!$K$169</f>
        <v>1320</v>
      </c>
      <c r="C226" s="132">
        <f t="shared" si="16"/>
        <v>0.75947961357088134</v>
      </c>
      <c r="D226" s="17">
        <f>E226*FWT!$K$169</f>
        <v>0.24348296006442002</v>
      </c>
      <c r="E226" s="131">
        <f t="shared" si="17"/>
        <v>0.24348296006442002</v>
      </c>
      <c r="F226" s="13">
        <f t="shared" si="15"/>
        <v>64.725292354223114</v>
      </c>
      <c r="I226" s="34">
        <f>'Curve Tables'!C226</f>
        <v>0.8876333673342468</v>
      </c>
      <c r="J226" s="105"/>
      <c r="K226" s="105">
        <f>'Curve Tables'!E226</f>
        <v>0.26370305545277534</v>
      </c>
      <c r="M226" s="14">
        <f>'12-100 Curve Tables'!B446</f>
        <v>1320</v>
      </c>
      <c r="N226" s="34">
        <f>'12-100 Curve Tables'!C446</f>
        <v>0.75947961357088134</v>
      </c>
      <c r="O226" s="105"/>
      <c r="P226" s="105">
        <f>'12-100 Curve Tables'!E446</f>
        <v>0.24348296006442002</v>
      </c>
    </row>
    <row r="227" spans="1:16" x14ac:dyDescent="0.2">
      <c r="A227" s="20">
        <v>222</v>
      </c>
      <c r="B227" s="71">
        <f>('12 Data'!B226*'12 Data'!$I$9)*($D$3/'12 Data'!$C$2)*(('12 Data'!$I$8/12.25)^3)*FWT!$K$169</f>
        <v>1326</v>
      </c>
      <c r="C227" s="132">
        <f t="shared" si="16"/>
        <v>0.74644793911013341</v>
      </c>
      <c r="D227" s="17">
        <f>E227*FWT!$K$169</f>
        <v>0.24213884370692346</v>
      </c>
      <c r="E227" s="131">
        <f t="shared" si="17"/>
        <v>0.24213884370692346</v>
      </c>
      <c r="F227" s="13">
        <f t="shared" si="15"/>
        <v>64.258580106876465</v>
      </c>
      <c r="I227" s="34">
        <f>'Curve Tables'!C227</f>
        <v>0.87788149202481125</v>
      </c>
      <c r="J227" s="105"/>
      <c r="K227" s="105">
        <f>'Curve Tables'!E227</f>
        <v>0.2627312739002518</v>
      </c>
      <c r="M227" s="14">
        <f>'12-100 Curve Tables'!B448</f>
        <v>1326</v>
      </c>
      <c r="N227" s="34">
        <f>'12-100 Curve Tables'!C448</f>
        <v>0.74644793911013341</v>
      </c>
      <c r="O227" s="105"/>
      <c r="P227" s="105">
        <f>'12-100 Curve Tables'!E448</f>
        <v>0.24213884370692346</v>
      </c>
    </row>
    <row r="228" spans="1:16" x14ac:dyDescent="0.2">
      <c r="A228" s="20">
        <v>223</v>
      </c>
      <c r="B228" s="71">
        <f>('12 Data'!B227*'12 Data'!$I$9)*($D$3/'12 Data'!$C$2)*(('12 Data'!$I$8/12.25)^3)*FWT!$K$169</f>
        <v>1332</v>
      </c>
      <c r="C228" s="132">
        <f t="shared" si="16"/>
        <v>0.73332029234330309</v>
      </c>
      <c r="D228" s="17">
        <f>E228*FWT!$K$169</f>
        <v>0.2407647984924573</v>
      </c>
      <c r="E228" s="131">
        <f t="shared" si="17"/>
        <v>0.2407647984924573</v>
      </c>
      <c r="F228" s="13">
        <f t="shared" si="15"/>
        <v>63.776029678479595</v>
      </c>
      <c r="I228" s="34">
        <f>'Curve Tables'!C228</f>
        <v>0.86806600057127847</v>
      </c>
      <c r="J228" s="105"/>
      <c r="K228" s="105">
        <f>'Curve Tables'!E228</f>
        <v>0.2617408789333735</v>
      </c>
      <c r="M228" s="14">
        <f>'12-100 Curve Tables'!B450</f>
        <v>1332</v>
      </c>
      <c r="N228" s="34">
        <f>'12-100 Curve Tables'!C450</f>
        <v>0.73332029234330309</v>
      </c>
      <c r="O228" s="105"/>
      <c r="P228" s="105">
        <f>'12-100 Curve Tables'!E450</f>
        <v>0.2407647984924573</v>
      </c>
    </row>
    <row r="229" spans="1:16" x14ac:dyDescent="0.2">
      <c r="A229" s="20">
        <v>224</v>
      </c>
      <c r="B229" s="71">
        <f>('12 Data'!B228*'12 Data'!$I$9)*($D$3/'12 Data'!$C$2)*(('12 Data'!$I$8/12.25)^3)*FWT!$K$169</f>
        <v>1338</v>
      </c>
      <c r="C229" s="132">
        <f t="shared" si="16"/>
        <v>0.72009949488576808</v>
      </c>
      <c r="D229" s="17">
        <f>E229*FWT!$K$169</f>
        <v>0.23936112354523847</v>
      </c>
      <c r="E229" s="131">
        <f t="shared" si="17"/>
        <v>0.23936112354523847</v>
      </c>
      <c r="F229" s="13">
        <f t="shared" si="15"/>
        <v>63.277242717687834</v>
      </c>
      <c r="I229" s="34">
        <f>'Curve Tables'!C229</f>
        <v>0.85818740988257214</v>
      </c>
      <c r="J229" s="105"/>
      <c r="K229" s="105">
        <f>'Curve Tables'!E229</f>
        <v>0.26073220162042937</v>
      </c>
      <c r="M229" s="14">
        <f>'12-100 Curve Tables'!B452</f>
        <v>1338</v>
      </c>
      <c r="N229" s="34">
        <f>'12-100 Curve Tables'!C452</f>
        <v>0.72009949488576808</v>
      </c>
      <c r="O229" s="105"/>
      <c r="P229" s="105">
        <f>'12-100 Curve Tables'!E452</f>
        <v>0.23936112354523845</v>
      </c>
    </row>
    <row r="230" spans="1:16" x14ac:dyDescent="0.2">
      <c r="A230" s="20">
        <v>225</v>
      </c>
      <c r="B230" s="71">
        <f>('12 Data'!B229*'12 Data'!$I$9)*($D$3/'12 Data'!$C$2)*(('12 Data'!$I$8/12.25)^3)*FWT!$K$169</f>
        <v>1344</v>
      </c>
      <c r="C230" s="132">
        <f t="shared" si="16"/>
        <v>0.70678843955809623</v>
      </c>
      <c r="D230" s="17">
        <f>E230*FWT!$K$169</f>
        <v>0.23792813565323334</v>
      </c>
      <c r="E230" s="131">
        <f t="shared" si="17"/>
        <v>0.23792813565323334</v>
      </c>
      <c r="F230" s="13">
        <f t="shared" si="15"/>
        <v>62.761808046302271</v>
      </c>
      <c r="I230" s="34">
        <f>'Curve Tables'!C230</f>
        <v>0.84824618152360165</v>
      </c>
      <c r="J230" s="105"/>
      <c r="K230" s="105">
        <f>'Curve Tables'!E230</f>
        <v>0.25970558143397354</v>
      </c>
      <c r="M230" s="14">
        <f>'12-100 Curve Tables'!B454</f>
        <v>1344</v>
      </c>
      <c r="N230" s="34">
        <f>'12-100 Curve Tables'!C454</f>
        <v>0.70678843955809623</v>
      </c>
      <c r="O230" s="105"/>
      <c r="P230" s="105">
        <f>'12-100 Curve Tables'!E454</f>
        <v>0.23792813565323337</v>
      </c>
    </row>
    <row r="231" spans="1:16" x14ac:dyDescent="0.2">
      <c r="A231" s="20">
        <v>226</v>
      </c>
      <c r="B231" s="71">
        <f>('12 Data'!B230*'12 Data'!$I$9)*($D$3/'12 Data'!$C$2)*(('12 Data'!$I$8/12.25)^3)*FWT!$K$169</f>
        <v>1350</v>
      </c>
      <c r="C231" s="132">
        <f t="shared" ref="C231:C262" si="18">((I231*$J$2)+(N231*$O$2))/50</f>
        <v>0.6933900901381701</v>
      </c>
      <c r="D231" s="17">
        <f>E231*FWT!$K$169</f>
        <v>0.23646616948339538</v>
      </c>
      <c r="E231" s="131">
        <f t="shared" ref="E231:E262" si="19">((K231*$J$2)+(P231*$O$2))/50</f>
        <v>0.23646616948339538</v>
      </c>
      <c r="F231" s="13">
        <f t="shared" si="15"/>
        <v>62.22930123602962</v>
      </c>
      <c r="I231" s="34">
        <f>'Curve Tables'!C231</f>
        <v>0.83824271872310274</v>
      </c>
      <c r="J231" s="105"/>
      <c r="K231" s="105">
        <f>'Curve Tables'!E231</f>
        <v>0.25866136616898677</v>
      </c>
      <c r="M231" s="14">
        <f>'12-100 Curve Tables'!B456</f>
        <v>1350</v>
      </c>
      <c r="N231" s="34">
        <f>'12-100 Curve Tables'!C456</f>
        <v>0.6933900901381701</v>
      </c>
      <c r="O231" s="105"/>
      <c r="P231" s="105">
        <f>'12-100 Curve Tables'!E456</f>
        <v>0.23646616948339538</v>
      </c>
    </row>
    <row r="232" spans="1:16" x14ac:dyDescent="0.2">
      <c r="A232" s="20">
        <v>227</v>
      </c>
      <c r="B232" s="71">
        <f>('12 Data'!B231*'12 Data'!$I$9)*($D$3/'12 Data'!$C$2)*(('12 Data'!$I$8/12.25)^3)*FWT!$K$169</f>
        <v>1356</v>
      </c>
      <c r="C232" s="132">
        <f t="shared" si="18"/>
        <v>0.67990748109549604</v>
      </c>
      <c r="D232" s="17">
        <f>E232*FWT!$K$169</f>
        <v>0.23497557779689379</v>
      </c>
      <c r="E232" s="131">
        <f t="shared" si="19"/>
        <v>0.23497557779689379</v>
      </c>
      <c r="F232" s="13">
        <f t="shared" si="15"/>
        <v>61.679284176302737</v>
      </c>
      <c r="I232" s="34">
        <f>'Curve Tables'!C232</f>
        <v>0.82817736334042724</v>
      </c>
      <c r="J232" s="105"/>
      <c r="K232" s="105">
        <f>'Curve Tables'!E232</f>
        <v>0.25759991185786119</v>
      </c>
      <c r="M232" s="14">
        <f>'12-100 Curve Tables'!B458</f>
        <v>1356</v>
      </c>
      <c r="N232" s="34">
        <f>'12-100 Curve Tables'!C458</f>
        <v>0.67990748109549592</v>
      </c>
      <c r="O232" s="105"/>
      <c r="P232" s="105">
        <f>'12-100 Curve Tables'!E458</f>
        <v>0.23497557779689379</v>
      </c>
    </row>
    <row r="233" spans="1:16" x14ac:dyDescent="0.2">
      <c r="A233" s="20">
        <v>228</v>
      </c>
      <c r="B233" s="71">
        <f>('12 Data'!B232*'12 Data'!$I$9)*($D$3/'12 Data'!$C$2)*(('12 Data'!$I$8/12.25)^3)*FWT!$K$169</f>
        <v>1362</v>
      </c>
      <c r="C233" s="132">
        <f t="shared" si="18"/>
        <v>0.6663437173076161</v>
      </c>
      <c r="D233" s="17">
        <f>E233*FWT!$K$169</f>
        <v>0.23345673166432557</v>
      </c>
      <c r="E233" s="131">
        <f t="shared" si="19"/>
        <v>0.23345673166432557</v>
      </c>
      <c r="F233" s="13">
        <f t="shared" si="15"/>
        <v>61.111304633736751</v>
      </c>
      <c r="I233" s="34">
        <f>'Curve Tables'!C233</f>
        <v>0.81805039279121616</v>
      </c>
      <c r="J233" s="105"/>
      <c r="K233" s="105">
        <f>'Curve Tables'!E233</f>
        <v>0.25652158268217529</v>
      </c>
      <c r="M233" s="14">
        <f>'12-100 Curve Tables'!B460</f>
        <v>1362</v>
      </c>
      <c r="N233" s="34">
        <f>'12-100 Curve Tables'!C460</f>
        <v>0.6663437173076161</v>
      </c>
      <c r="O233" s="105"/>
      <c r="P233" s="105">
        <f>'12-100 Curve Tables'!E460</f>
        <v>0.23345673166432557</v>
      </c>
    </row>
    <row r="234" spans="1:16" x14ac:dyDescent="0.2">
      <c r="A234" s="20">
        <v>229</v>
      </c>
      <c r="B234" s="71">
        <f>('12 Data'!B233*'12 Data'!$I$9)*($D$3/'12 Data'!$C$2)*(('12 Data'!$I$8/12.25)^3)*FWT!$K$169</f>
        <v>1368</v>
      </c>
      <c r="C234" s="132">
        <f t="shared" si="18"/>
        <v>0.65270197375882699</v>
      </c>
      <c r="D234" s="17">
        <f>E234*FWT!$K$169</f>
        <v>0.23191002068091751</v>
      </c>
      <c r="E234" s="131">
        <f t="shared" si="19"/>
        <v>0.23191002068091751</v>
      </c>
      <c r="F234" s="13">
        <f t="shared" si="15"/>
        <v>60.524895803950862</v>
      </c>
      <c r="I234" s="34">
        <f>'Curve Tables'!C234</f>
        <v>0.80786201693212223</v>
      </c>
      <c r="J234" s="105"/>
      <c r="K234" s="105">
        <f>'Curve Tables'!E234</f>
        <v>0.25542675088128769</v>
      </c>
      <c r="M234" s="14">
        <f>'12-100 Curve Tables'!B462</f>
        <v>1368</v>
      </c>
      <c r="N234" s="34">
        <f>'12-100 Curve Tables'!C462</f>
        <v>0.65270197375882699</v>
      </c>
      <c r="O234" s="105"/>
      <c r="P234" s="105">
        <f>'12-100 Curve Tables'!E462</f>
        <v>0.23191002068091751</v>
      </c>
    </row>
    <row r="235" spans="1:16" x14ac:dyDescent="0.2">
      <c r="A235" s="20">
        <v>230</v>
      </c>
      <c r="B235" s="71">
        <f>('12 Data'!B234*'12 Data'!$I$9)*($D$3/'12 Data'!$C$2)*(('12 Data'!$I$8/12.25)^3)*FWT!$K$169</f>
        <v>1374</v>
      </c>
      <c r="C235" s="132">
        <f t="shared" si="18"/>
        <v>0.63898549522099679</v>
      </c>
      <c r="D235" s="17">
        <f>E235*FWT!$K$169</f>
        <v>0.2303358531817164</v>
      </c>
      <c r="E235" s="131">
        <f t="shared" si="19"/>
        <v>0.2303358531817164</v>
      </c>
      <c r="F235" s="13">
        <f t="shared" si="15"/>
        <v>59.919575856601895</v>
      </c>
      <c r="I235" s="34">
        <f>'Curve Tables'!C235</f>
        <v>0.79761237490430592</v>
      </c>
      <c r="J235" s="105"/>
      <c r="K235" s="105">
        <f>'Curve Tables'!E235</f>
        <v>0.25431579665773474</v>
      </c>
      <c r="M235" s="14">
        <f>'12-100 Curve Tables'!B464</f>
        <v>1374</v>
      </c>
      <c r="N235" s="34">
        <f>'12-100 Curve Tables'!C464</f>
        <v>0.63898549522099679</v>
      </c>
      <c r="O235" s="105"/>
      <c r="P235" s="105">
        <f>'12-100 Curve Tables'!E464</f>
        <v>0.23033585318171637</v>
      </c>
    </row>
    <row r="236" spans="1:16" x14ac:dyDescent="0.2">
      <c r="A236" s="20">
        <v>231</v>
      </c>
      <c r="B236" s="71">
        <f>('12 Data'!B235*'12 Data'!$I$9)*($D$3/'12 Data'!$C$2)*(('12 Data'!$I$8/12.25)^3)*FWT!$K$169</f>
        <v>1380</v>
      </c>
      <c r="C236" s="132">
        <f t="shared" si="18"/>
        <v>0.62519759591662616</v>
      </c>
      <c r="D236" s="17">
        <f>E236*FWT!$K$169</f>
        <v>0.22873465645676139</v>
      </c>
      <c r="E236" s="131">
        <f t="shared" si="19"/>
        <v>0.22873465645676139</v>
      </c>
      <c r="F236" s="13">
        <f t="shared" si="15"/>
        <v>59.294847474679678</v>
      </c>
      <c r="I236" s="34">
        <f>'Curve Tables'!C236</f>
        <v>0.78730153193602337</v>
      </c>
      <c r="J236" s="105"/>
      <c r="K236" s="105">
        <f>'Curve Tables'!E236</f>
        <v>0.25318910807943334</v>
      </c>
      <c r="M236" s="14">
        <f>'12-100 Curve Tables'!B466</f>
        <v>1380</v>
      </c>
      <c r="N236" s="34">
        <f>'12-100 Curve Tables'!C466</f>
        <v>0.62519759591662616</v>
      </c>
      <c r="O236" s="105"/>
      <c r="P236" s="105">
        <f>'12-100 Curve Tables'!E466</f>
        <v>0.22873465645676139</v>
      </c>
    </row>
    <row r="237" spans="1:16" x14ac:dyDescent="0.2">
      <c r="A237" s="20">
        <v>232</v>
      </c>
      <c r="B237" s="71">
        <f>('12 Data'!B236*'12 Data'!$I$9)*($D$3/'12 Data'!$C$2)*(('12 Data'!$I$8/12.25)^3)*FWT!$K$169</f>
        <v>1386</v>
      </c>
      <c r="C237" s="132">
        <f t="shared" si="18"/>
        <v>0.61134165916404171</v>
      </c>
      <c r="D237" s="17">
        <f>E237*FWT!$K$169</f>
        <v>0.22710687696625206</v>
      </c>
      <c r="E237" s="131">
        <f t="shared" si="19"/>
        <v>0.22710687696625206</v>
      </c>
      <c r="F237" s="13">
        <f t="shared" si="15"/>
        <v>58.6501973892791</v>
      </c>
      <c r="I237" s="34">
        <f>'Curve Tables'!C237</f>
        <v>0.77692947610402374</v>
      </c>
      <c r="J237" s="105"/>
      <c r="K237" s="105">
        <f>'Curve Tables'!E237</f>
        <v>0.25204708097869311</v>
      </c>
      <c r="M237" s="14">
        <f>'12-100 Curve Tables'!B468</f>
        <v>1386</v>
      </c>
      <c r="N237" s="34">
        <f>'12-100 Curve Tables'!C468</f>
        <v>0.61134165916404171</v>
      </c>
      <c r="O237" s="105"/>
      <c r="P237" s="105">
        <f>'12-100 Curve Tables'!E468</f>
        <v>0.22710687696625209</v>
      </c>
    </row>
    <row r="238" spans="1:16" x14ac:dyDescent="0.2">
      <c r="A238" s="20">
        <v>233</v>
      </c>
      <c r="B238" s="71">
        <f>('12 Data'!B237*'12 Data'!$I$9)*($D$3/'12 Data'!$C$2)*(('12 Data'!$I$8/12.25)^3)*FWT!$K$169</f>
        <v>1392</v>
      </c>
      <c r="C238" s="132">
        <f t="shared" si="18"/>
        <v>0.59742113700480626</v>
      </c>
      <c r="D238" s="17">
        <f>E238*FWT!$K$169</f>
        <v>0.22545298055569879</v>
      </c>
      <c r="E238" s="131">
        <f t="shared" si="19"/>
        <v>0.22545298055569879</v>
      </c>
      <c r="F238" s="13">
        <f t="shared" si="15"/>
        <v>57.985095911306232</v>
      </c>
      <c r="I238" s="34">
        <f>'Curve Tables'!C238</f>
        <v>0.76649611505392368</v>
      </c>
      <c r="J238" s="105"/>
      <c r="K238" s="105">
        <f>'Curve Tables'!E238</f>
        <v>0.25089011884803686</v>
      </c>
      <c r="M238" s="14">
        <f>'12-100 Curve Tables'!B470</f>
        <v>1392</v>
      </c>
      <c r="N238" s="34">
        <f>'12-100 Curve Tables'!C470</f>
        <v>0.59742113700480626</v>
      </c>
      <c r="O238" s="105"/>
      <c r="P238" s="105">
        <f>'12-100 Curve Tables'!E470</f>
        <v>0.22545298055569879</v>
      </c>
    </row>
    <row r="239" spans="1:16" x14ac:dyDescent="0.2">
      <c r="A239" s="20">
        <v>234</v>
      </c>
      <c r="B239" s="71">
        <f>('12 Data'!B238*'12 Data'!$I$9)*($D$3/'12 Data'!$C$2)*(('12 Data'!$I$8/12.25)^3)*FWT!$K$169</f>
        <v>1398</v>
      </c>
      <c r="C239" s="132">
        <f t="shared" si="18"/>
        <v>0.58343954981335688</v>
      </c>
      <c r="D239" s="17">
        <f>E239*FWT!$K$169</f>
        <v>0.2237734526710598</v>
      </c>
      <c r="E239" s="131">
        <f t="shared" si="19"/>
        <v>0.2237734526710598</v>
      </c>
      <c r="F239" s="13">
        <f t="shared" si="15"/>
        <v>57.298996461810738</v>
      </c>
      <c r="I239" s="34">
        <f>'Curve Tables'!C239</f>
        <v>0.7560012726795553</v>
      </c>
      <c r="J239" s="105"/>
      <c r="K239" s="105">
        <f>'Curve Tables'!E239</f>
        <v>0.24971863273282346</v>
      </c>
      <c r="M239" s="14">
        <f>'12-100 Curve Tables'!B472</f>
        <v>1398</v>
      </c>
      <c r="N239" s="34">
        <f>'12-100 Curve Tables'!C472</f>
        <v>0.58343954981335688</v>
      </c>
      <c r="O239" s="105"/>
      <c r="P239" s="105">
        <f>'12-100 Curve Tables'!E472</f>
        <v>0.2237734526710598</v>
      </c>
    </row>
    <row r="240" spans="1:16" x14ac:dyDescent="0.2">
      <c r="A240" s="20">
        <v>235</v>
      </c>
      <c r="B240" s="71">
        <f>('12 Data'!B239*'12 Data'!$I$9)*($D$3/'12 Data'!$C$2)*(('12 Data'!$I$8/12.25)^3)*FWT!$K$169</f>
        <v>1404</v>
      </c>
      <c r="C240" s="132">
        <f t="shared" si="18"/>
        <v>0.56940048588873382</v>
      </c>
      <c r="D240" s="17">
        <f>E240*FWT!$K$169</f>
        <v>0.22206879857386888</v>
      </c>
      <c r="E240" s="131">
        <f t="shared" si="19"/>
        <v>0.22206879857386888</v>
      </c>
      <c r="F240" s="13">
        <f t="shared" si="15"/>
        <v>56.591335102898753</v>
      </c>
      <c r="I240" s="34">
        <f>'Curve Tables'!C240</f>
        <v>0.74544468576120837</v>
      </c>
      <c r="J240" s="105"/>
      <c r="K240" s="105">
        <f>'Curve Tables'!E240</f>
        <v>0.24853304112068123</v>
      </c>
      <c r="M240" s="14">
        <f>'12-100 Curve Tables'!B474</f>
        <v>1404</v>
      </c>
      <c r="N240" s="34">
        <f>'12-100 Curve Tables'!C474</f>
        <v>0.56940048588873382</v>
      </c>
      <c r="O240" s="105"/>
      <c r="P240" s="105">
        <f>'12-100 Curve Tables'!E474</f>
        <v>0.22206879857386888</v>
      </c>
    </row>
    <row r="241" spans="1:16" x14ac:dyDescent="0.2">
      <c r="A241" s="20">
        <v>236</v>
      </c>
      <c r="B241" s="71">
        <f>('12 Data'!B240*'12 Data'!$I$9)*($D$3/'12 Data'!$C$2)*(('12 Data'!$I$8/12.25)^3)*FWT!$K$169</f>
        <v>1410</v>
      </c>
      <c r="C241" s="132">
        <f t="shared" si="18"/>
        <v>0.5553076010286</v>
      </c>
      <c r="D241" s="17">
        <f>E241*FWT!$K$169</f>
        <v>0.22033954355635013</v>
      </c>
      <c r="E241" s="131">
        <f t="shared" si="19"/>
        <v>0.22033954355635013</v>
      </c>
      <c r="F241" s="13">
        <f t="shared" si="15"/>
        <v>55.861530071524911</v>
      </c>
      <c r="I241" s="34">
        <f>'Curve Tables'!C241</f>
        <v>0.73482600056278335</v>
      </c>
      <c r="J241" s="105"/>
      <c r="K241" s="105">
        <f>'Curve Tables'!E241</f>
        <v>0.24733376982774985</v>
      </c>
      <c r="M241" s="14">
        <f>'12-100 Curve Tables'!B476</f>
        <v>1410</v>
      </c>
      <c r="N241" s="34">
        <f>'12-100 Curve Tables'!C476</f>
        <v>0.5553076010286</v>
      </c>
      <c r="O241" s="105"/>
      <c r="P241" s="105">
        <f>'12-100 Curve Tables'!E476</f>
        <v>0.22033954355635016</v>
      </c>
    </row>
    <row r="242" spans="1:16" x14ac:dyDescent="0.2">
      <c r="A242" s="20">
        <v>237</v>
      </c>
      <c r="B242" s="71">
        <f>('12 Data'!B241*'12 Data'!$I$9)*($D$3/'12 Data'!$C$2)*(('12 Data'!$I$8/12.25)^3)*FWT!$K$169</f>
        <v>1416</v>
      </c>
      <c r="C242" s="132">
        <f t="shared" si="18"/>
        <v>0.54116461808537197</v>
      </c>
      <c r="D242" s="17">
        <f>E242*FWT!$K$169</f>
        <v>0.2185862331565169</v>
      </c>
      <c r="E242" s="131">
        <f t="shared" si="19"/>
        <v>0.2185862331565169</v>
      </c>
      <c r="F242" s="13">
        <f t="shared" si="15"/>
        <v>55.108981318774141</v>
      </c>
      <c r="I242" s="34">
        <f>'Curve Tables'!C242</f>
        <v>0.72414476938790917</v>
      </c>
      <c r="J242" s="105"/>
      <c r="K242" s="105">
        <f>'Curve Tables'!E242</f>
        <v>0.24612125188172651</v>
      </c>
      <c r="M242" s="14">
        <f>'12-100 Curve Tables'!B478</f>
        <v>1416</v>
      </c>
      <c r="N242" s="34">
        <f>'12-100 Curve Tables'!C478</f>
        <v>0.54116461808537197</v>
      </c>
      <c r="O242" s="105"/>
      <c r="P242" s="105">
        <f>'12-100 Curve Tables'!E478</f>
        <v>0.2185862331565169</v>
      </c>
    </row>
    <row r="243" spans="1:16" x14ac:dyDescent="0.2">
      <c r="A243" s="20">
        <v>238</v>
      </c>
      <c r="B243" s="71">
        <f>('12 Data'!B242*'12 Data'!$I$9)*($D$3/'12 Data'!$C$2)*(('12 Data'!$I$8/12.25)^3)*FWT!$K$169</f>
        <v>1422</v>
      </c>
      <c r="C243" s="132">
        <f t="shared" si="18"/>
        <v>0.52697532650456702</v>
      </c>
      <c r="D243" s="17">
        <f>E243*FWT!$K$169</f>
        <v>0.21680943337326355</v>
      </c>
      <c r="E243" s="131">
        <f t="shared" si="19"/>
        <v>0.21680943337326355</v>
      </c>
      <c r="F243" s="13">
        <f t="shared" si="15"/>
        <v>54.333070057658858</v>
      </c>
      <c r="I243" s="34">
        <f>'Curve Tables'!C243</f>
        <v>0.71340044709502848</v>
      </c>
      <c r="J243" s="105"/>
      <c r="K243" s="105">
        <f>'Curve Tables'!E243</f>
        <v>0.24489592740172114</v>
      </c>
      <c r="M243" s="14">
        <f>'12-100 Curve Tables'!B480</f>
        <v>1422</v>
      </c>
      <c r="N243" s="34">
        <f>'12-100 Curve Tables'!C480</f>
        <v>0.52697532650456702</v>
      </c>
      <c r="O243" s="105"/>
      <c r="P243" s="105">
        <f>'12-100 Curve Tables'!E480</f>
        <v>0.21680943337326355</v>
      </c>
    </row>
    <row r="244" spans="1:16" x14ac:dyDescent="0.2">
      <c r="A244" s="20">
        <v>239</v>
      </c>
      <c r="B244" s="71">
        <f>('12 Data'!B243*'12 Data'!$I$9)*($D$3/'12 Data'!$C$2)*(('12 Data'!$I$8/12.25)^3)*FWT!$K$169</f>
        <v>1428</v>
      </c>
      <c r="C244" s="132">
        <f t="shared" si="18"/>
        <v>0.51274358184535285</v>
      </c>
      <c r="D244" s="17">
        <f>E244*FWT!$K$169</f>
        <v>0.21500973088144004</v>
      </c>
      <c r="E244" s="131">
        <f t="shared" si="19"/>
        <v>0.21500973088144004</v>
      </c>
      <c r="F244" s="13">
        <f t="shared" si="15"/>
        <v>53.533158322887552</v>
      </c>
      <c r="I244" s="34">
        <f>'Curve Tables'!C244</f>
        <v>0.70259238757130704</v>
      </c>
      <c r="J244" s="105"/>
      <c r="K244" s="105">
        <f>'Curve Tables'!E244</f>
        <v>0.24365824347491327</v>
      </c>
      <c r="M244" s="14">
        <f>'12-100 Curve Tables'!B482</f>
        <v>1428</v>
      </c>
      <c r="N244" s="34">
        <f>'12-100 Curve Tables'!C482</f>
        <v>0.51274358184535285</v>
      </c>
      <c r="O244" s="105"/>
      <c r="P244" s="105">
        <f>'12-100 Curve Tables'!E482</f>
        <v>0.21500973088144004</v>
      </c>
    </row>
    <row r="245" spans="1:16" x14ac:dyDescent="0.2">
      <c r="A245" s="20">
        <v>240</v>
      </c>
      <c r="B245" s="71">
        <f>('12 Data'!B244*'12 Data'!$I$9)*($D$3/'12 Data'!$C$2)*(('12 Data'!$I$8/12.25)^3)*FWT!$K$169</f>
        <v>1434</v>
      </c>
      <c r="C245" s="132">
        <f t="shared" si="18"/>
        <v>0.49847330528325051</v>
      </c>
      <c r="D245" s="17">
        <f>E245*FWT!$K$169</f>
        <v>0.21318773324691645</v>
      </c>
      <c r="E245" s="131">
        <f t="shared" si="19"/>
        <v>0.21318773324691645</v>
      </c>
      <c r="F245" s="13">
        <f t="shared" si="15"/>
        <v>52.708588546541513</v>
      </c>
      <c r="I245" s="34">
        <f>'Curve Tables'!C245</f>
        <v>0.69171984016560462</v>
      </c>
      <c r="J245" s="105"/>
      <c r="K245" s="105">
        <f>'Curve Tables'!E245</f>
        <v>0.2424086540300297</v>
      </c>
      <c r="M245" s="14">
        <f>'12-100 Curve Tables'!B484</f>
        <v>1434</v>
      </c>
      <c r="N245" s="34">
        <f>'12-100 Curve Tables'!C484</f>
        <v>0.49847330528325051</v>
      </c>
      <c r="O245" s="105"/>
      <c r="P245" s="105">
        <f>'12-100 Curve Tables'!E484</f>
        <v>0.21318773324691645</v>
      </c>
    </row>
    <row r="246" spans="1:16" x14ac:dyDescent="0.2">
      <c r="A246" s="20">
        <v>241</v>
      </c>
      <c r="B246" s="71">
        <f>('12 Data'!B245*'12 Data'!$I$9)*($D$3/'12 Data'!$C$2)*(('12 Data'!$I$8/12.25)^3)*FWT!$K$169</f>
        <v>1440</v>
      </c>
      <c r="C246" s="132">
        <f t="shared" si="18"/>
        <v>0.48416848309505939</v>
      </c>
      <c r="D246" s="17">
        <f>E246*FWT!$K$169</f>
        <v>0.21134406914163342</v>
      </c>
      <c r="E246" s="131">
        <f t="shared" si="19"/>
        <v>0.21134406914163342</v>
      </c>
      <c r="F246" s="13">
        <f t="shared" si="15"/>
        <v>51.858683154157106</v>
      </c>
      <c r="I246" s="34">
        <f>'Curve Tables'!C246</f>
        <v>0.68078194608031728</v>
      </c>
      <c r="J246" s="105"/>
      <c r="K246" s="105">
        <f>'Curve Tables'!E246</f>
        <v>0.24114761970760959</v>
      </c>
      <c r="M246" s="14">
        <f>'12-100 Curve Tables'!B486</f>
        <v>1440</v>
      </c>
      <c r="N246" s="34">
        <f>'12-100 Curve Tables'!C486</f>
        <v>0.48416848309505939</v>
      </c>
      <c r="O246" s="105"/>
      <c r="P246" s="105">
        <f>'12-100 Curve Tables'!E486</f>
        <v>0.21134406914163342</v>
      </c>
    </row>
    <row r="247" spans="1:16" x14ac:dyDescent="0.2">
      <c r="A247" s="20">
        <v>242</v>
      </c>
      <c r="B247" s="71">
        <f>('12 Data'!B246*'12 Data'!$I$9)*($D$3/'12 Data'!$C$2)*(('12 Data'!$I$8/12.25)^3)*FWT!$K$169</f>
        <v>1446</v>
      </c>
      <c r="C247" s="132">
        <f t="shared" si="18"/>
        <v>0.46983316612594178</v>
      </c>
      <c r="D247" s="17">
        <f>E247*FWT!$K$169</f>
        <v>0.20947938855864406</v>
      </c>
      <c r="E247" s="131">
        <f t="shared" si="19"/>
        <v>0.20947938855864406</v>
      </c>
      <c r="F247" s="13">
        <f t="shared" si="15"/>
        <v>50.982744186303954</v>
      </c>
      <c r="I247" s="34">
        <f>'Curve Tables'!C247</f>
        <v>0.66977773472211755</v>
      </c>
      <c r="J247" s="105"/>
      <c r="K247" s="105">
        <f>'Curve Tables'!E247</f>
        <v>0.23987560772709762</v>
      </c>
      <c r="M247" s="14">
        <f>'12-100 Curve Tables'!B488</f>
        <v>1446</v>
      </c>
      <c r="N247" s="34">
        <f>'12-100 Curve Tables'!C488</f>
        <v>0.46983316612594178</v>
      </c>
      <c r="O247" s="105"/>
      <c r="P247" s="105">
        <f>'12-100 Curve Tables'!E488</f>
        <v>0.20947938855864406</v>
      </c>
    </row>
    <row r="248" spans="1:16" x14ac:dyDescent="0.2">
      <c r="A248" s="20">
        <v>243</v>
      </c>
      <c r="B248" s="71">
        <f>('12 Data'!B247*'12 Data'!$I$9)*($D$3/'12 Data'!$C$2)*(('12 Data'!$I$8/12.25)^3)*FWT!$K$169</f>
        <v>1452</v>
      </c>
      <c r="C248" s="132">
        <f t="shared" si="18"/>
        <v>0.4554714692386973</v>
      </c>
      <c r="D248" s="17">
        <f>E248*FWT!$K$169</f>
        <v>0.20759436302713566</v>
      </c>
      <c r="E248" s="131">
        <f t="shared" si="19"/>
        <v>0.20759436302713566</v>
      </c>
      <c r="F248" s="13">
        <f t="shared" si="15"/>
        <v>50.08005295144153</v>
      </c>
      <c r="I248" s="34">
        <f>'Curve Tables'!C248</f>
        <v>0.65870612001169015</v>
      </c>
      <c r="J248" s="105"/>
      <c r="K248" s="105">
        <f>'Curve Tables'!E248</f>
        <v>0.2385930917507251</v>
      </c>
      <c r="M248" s="14">
        <f>'12-100 Curve Tables'!B490</f>
        <v>1452</v>
      </c>
      <c r="N248" s="34">
        <f>'12-100 Curve Tables'!C490</f>
        <v>0.45547146923869736</v>
      </c>
      <c r="O248" s="105"/>
      <c r="P248" s="105">
        <f>'12-100 Curve Tables'!E490</f>
        <v>0.20759436302713566</v>
      </c>
    </row>
    <row r="249" spans="1:16" x14ac:dyDescent="0.2">
      <c r="A249" s="20">
        <v>244</v>
      </c>
      <c r="B249" s="71">
        <f>('12 Data'!B248*'12 Data'!$I$9)*($D$3/'12 Data'!$C$2)*(('12 Data'!$I$8/12.25)^3)*FWT!$K$169</f>
        <v>1458</v>
      </c>
      <c r="C249" s="132">
        <f t="shared" si="18"/>
        <v>0.44108757074526056</v>
      </c>
      <c r="D249" s="17">
        <f>E249*FWT!$K$169</f>
        <v>0.20568968582744848</v>
      </c>
      <c r="E249" s="131">
        <f t="shared" si="19"/>
        <v>0.20568968582744848</v>
      </c>
      <c r="F249" s="13">
        <f t="shared" si="15"/>
        <v>49.149869716585002</v>
      </c>
      <c r="I249" s="34">
        <f>'Curve Tables'!C249</f>
        <v>0.64756589665238296</v>
      </c>
      <c r="J249" s="105"/>
      <c r="K249" s="105">
        <f>'Curve Tables'!E249</f>
        <v>0.2373005517442128</v>
      </c>
      <c r="M249" s="14">
        <f>'12-100 Curve Tables'!B492</f>
        <v>1458</v>
      </c>
      <c r="N249" s="34">
        <f>'12-100 Curve Tables'!C492</f>
        <v>0.4410875707452605</v>
      </c>
      <c r="O249" s="105"/>
      <c r="P249" s="105">
        <f>'12-100 Curve Tables'!E492</f>
        <v>0.20568968582744848</v>
      </c>
    </row>
    <row r="250" spans="1:16" x14ac:dyDescent="0.2">
      <c r="A250" s="20">
        <v>245</v>
      </c>
      <c r="B250" s="71">
        <f>('12 Data'!B249*'12 Data'!$I$9)*($D$3/'12 Data'!$C$2)*(('12 Data'!$I$8/12.25)^3)*FWT!$K$169</f>
        <v>1464</v>
      </c>
      <c r="C250" s="132">
        <f t="shared" si="18"/>
        <v>0.42668571182033643</v>
      </c>
      <c r="D250" s="17">
        <f>E250*FWT!$K$169</f>
        <v>0.20376607220607468</v>
      </c>
      <c r="E250" s="131">
        <f t="shared" si="19"/>
        <v>0.20376607220607468</v>
      </c>
      <c r="F250" s="13">
        <f t="shared" si="15"/>
        <v>48.191433443145208</v>
      </c>
      <c r="I250" s="34">
        <f>'Curve Tables'!C250</f>
        <v>0.63635573635778808</v>
      </c>
      <c r="J250" s="105"/>
      <c r="K250" s="105">
        <f>'Curve Tables'!E250</f>
        <v>0.23599847383427591</v>
      </c>
      <c r="M250" s="14">
        <f>'12-100 Curve Tables'!B494</f>
        <v>1464</v>
      </c>
      <c r="N250" s="34">
        <f>'12-100 Curve Tables'!C494</f>
        <v>0.42668571182033643</v>
      </c>
      <c r="O250" s="105"/>
      <c r="P250" s="105">
        <f>'12-100 Curve Tables'!E494</f>
        <v>0.20376607220607468</v>
      </c>
    </row>
    <row r="251" spans="1:16" x14ac:dyDescent="0.2">
      <c r="A251" s="20">
        <v>246</v>
      </c>
      <c r="B251" s="71">
        <f>('12 Data'!B250*'12 Data'!$I$9)*($D$3/'12 Data'!$C$2)*(('12 Data'!$I$8/12.25)^3)*FWT!$K$169</f>
        <v>1470</v>
      </c>
      <c r="C251" s="132">
        <f t="shared" si="18"/>
        <v>0.41227019589724251</v>
      </c>
      <c r="D251" s="17">
        <f>E251*FWT!$K$169</f>
        <v>0.20182425959064648</v>
      </c>
      <c r="E251" s="131">
        <f t="shared" si="19"/>
        <v>0.20182425959064648</v>
      </c>
      <c r="F251" s="13">
        <f t="shared" si="15"/>
        <v>47.203961576249291</v>
      </c>
      <c r="I251" s="34">
        <f>'Curve Tables'!C251</f>
        <v>0.62507418403824544</v>
      </c>
      <c r="J251" s="105"/>
      <c r="K251" s="105">
        <f>'Curve Tables'!E251</f>
        <v>0.23468735016292777</v>
      </c>
      <c r="M251" s="14">
        <f>'12-100 Curve Tables'!B496</f>
        <v>1470</v>
      </c>
      <c r="N251" s="34">
        <f>'12-100 Curve Tables'!C496</f>
        <v>0.41227019589724251</v>
      </c>
      <c r="O251" s="105"/>
      <c r="P251" s="105">
        <f>'12-100 Curve Tables'!E496</f>
        <v>0.20182425959064648</v>
      </c>
    </row>
    <row r="252" spans="1:16" x14ac:dyDescent="0.2">
      <c r="A252" s="20">
        <v>247</v>
      </c>
      <c r="B252" s="71">
        <f>('12 Data'!B251*'12 Data'!$I$9)*($D$3/'12 Data'!$C$2)*(('12 Data'!$I$8/12.25)^3)*FWT!$K$169</f>
        <v>1476</v>
      </c>
      <c r="C252" s="132">
        <f t="shared" si="18"/>
        <v>0.39784538804594743</v>
      </c>
      <c r="D252" s="17">
        <f>E252*FWT!$K$169</f>
        <v>0.1998650078049159</v>
      </c>
      <c r="E252" s="131">
        <f t="shared" si="19"/>
        <v>0.1998650078049159</v>
      </c>
      <c r="F252" s="13">
        <f t="shared" si="15"/>
        <v>46.186649896873121</v>
      </c>
      <c r="I252" s="34">
        <f>'Curve Tables'!C252</f>
        <v>0.61371965394623418</v>
      </c>
      <c r="J252" s="105"/>
      <c r="K252" s="105">
        <f>'Curve Tables'!E252</f>
        <v>0.23336767873860967</v>
      </c>
      <c r="M252" s="14">
        <f>'12-100 Curve Tables'!B498</f>
        <v>1476</v>
      </c>
      <c r="N252" s="34">
        <f>'12-100 Curve Tables'!C498</f>
        <v>0.39784538804594743</v>
      </c>
      <c r="O252" s="105"/>
      <c r="P252" s="105">
        <f>'12-100 Curve Tables'!E498</f>
        <v>0.1998650078049159</v>
      </c>
    </row>
    <row r="253" spans="1:16" x14ac:dyDescent="0.2">
      <c r="A253" s="20">
        <v>248</v>
      </c>
      <c r="B253" s="71">
        <f>('12 Data'!B252*'12 Data'!$I$9)*($D$3/'12 Data'!$C$2)*(('12 Data'!$I$8/12.25)^3)*FWT!$K$169</f>
        <v>1482</v>
      </c>
      <c r="C253" s="132">
        <f t="shared" si="18"/>
        <v>0.38341571433331739</v>
      </c>
      <c r="D253" s="17">
        <f>E253*FWT!$K$169</f>
        <v>0.19788909928371434</v>
      </c>
      <c r="E253" s="131">
        <f t="shared" si="19"/>
        <v>0.19788909928371434</v>
      </c>
      <c r="F253" s="13">
        <f t="shared" si="15"/>
        <v>45.138672447264916</v>
      </c>
      <c r="I253" s="34">
        <f>'Curve Tables'!C253</f>
        <v>0.60229042578089775</v>
      </c>
      <c r="J253" s="105"/>
      <c r="K253" s="105">
        <f>'Curve Tables'!E253</f>
        <v>0.23203996328410728</v>
      </c>
      <c r="M253" s="14">
        <f>'12-100 Curve Tables'!B500</f>
        <v>1482</v>
      </c>
      <c r="N253" s="34">
        <f>'12-100 Curve Tables'!C500</f>
        <v>0.38341571433331739</v>
      </c>
      <c r="O253" s="105"/>
      <c r="P253" s="105">
        <f>'12-100 Curve Tables'!E500</f>
        <v>0.19788909928371434</v>
      </c>
    </row>
    <row r="254" spans="1:16" x14ac:dyDescent="0.2">
      <c r="A254" s="20">
        <v>249</v>
      </c>
      <c r="B254" s="71">
        <f>('12 Data'!B253*'12 Data'!$I$9)*($D$3/'12 Data'!$C$2)*(('12 Data'!$I$8/12.25)^3)*FWT!$K$169</f>
        <v>1488</v>
      </c>
      <c r="C254" s="132">
        <f t="shared" si="18"/>
        <v>0.36898566116546372</v>
      </c>
      <c r="D254" s="17">
        <f>E254*FWT!$K$169</f>
        <v>0.19589733928790648</v>
      </c>
      <c r="E254" s="131">
        <f t="shared" si="19"/>
        <v>0.19589733928790648</v>
      </c>
      <c r="F254" s="13">
        <f t="shared" si="15"/>
        <v>44.059181541381001</v>
      </c>
      <c r="I254" s="34">
        <f>'Curve Tables'!C254</f>
        <v>0.59078464075118131</v>
      </c>
      <c r="J254" s="105"/>
      <c r="K254" s="105">
        <f>'Curve Tables'!E254</f>
        <v>0.23070471308128318</v>
      </c>
      <c r="M254" s="14">
        <f>'12-100 Curve Tables'!B502</f>
        <v>1488</v>
      </c>
      <c r="N254" s="34">
        <f>'12-100 Curve Tables'!C502</f>
        <v>0.36898566116546366</v>
      </c>
      <c r="O254" s="105"/>
      <c r="P254" s="105">
        <f>'12-100 Curve Tables'!E502</f>
        <v>0.19589733928790645</v>
      </c>
    </row>
    <row r="255" spans="1:16" x14ac:dyDescent="0.2">
      <c r="A255" s="20">
        <v>250</v>
      </c>
      <c r="B255" s="71">
        <f>('12 Data'!B254*'12 Data'!$I$9)*($D$3/'12 Data'!$C$2)*(('12 Data'!$I$8/12.25)^3)*FWT!$K$169</f>
        <v>1494</v>
      </c>
      <c r="C255" s="132">
        <f t="shared" si="18"/>
        <v>0.35455977461239485</v>
      </c>
      <c r="D255" s="17">
        <f>E255*FWT!$K$169</f>
        <v>0.19389055611933476</v>
      </c>
      <c r="E255" s="131">
        <f t="shared" si="19"/>
        <v>0.19389055611933476</v>
      </c>
      <c r="F255" s="13">
        <f t="shared" si="15"/>
        <v>42.947307873487773</v>
      </c>
      <c r="I255" s="34">
        <f>'Curve Tables'!C255</f>
        <v>0.57920029759821057</v>
      </c>
      <c r="J255" s="105"/>
      <c r="K255" s="105">
        <f>'Curve Tables'!E255</f>
        <v>0.22936244281263055</v>
      </c>
      <c r="M255" s="14">
        <f>'12-100 Curve Tables'!B504</f>
        <v>1494</v>
      </c>
      <c r="N255" s="34">
        <f>'12-100 Curve Tables'!C504</f>
        <v>0.35455977461239485</v>
      </c>
      <c r="O255" s="105"/>
      <c r="P255" s="105">
        <f>'12-100 Curve Tables'!E504</f>
        <v>0.19389055611933476</v>
      </c>
    </row>
    <row r="256" spans="1:16" x14ac:dyDescent="0.2">
      <c r="A256" s="20">
        <v>251</v>
      </c>
      <c r="B256" s="71">
        <f>('12 Data'!B255*'12 Data'!$I$9)*($D$3/'12 Data'!$C$2)*(('12 Data'!$I$8/12.25)^3)*FWT!$K$169</f>
        <v>1500</v>
      </c>
      <c r="C256" s="132">
        <f t="shared" si="18"/>
        <v>0.34014265971473706</v>
      </c>
      <c r="D256" s="17">
        <f>E256*FWT!$K$169</f>
        <v>0.19186960133573194</v>
      </c>
      <c r="E256" s="131">
        <f t="shared" si="19"/>
        <v>0.19186960133573194</v>
      </c>
      <c r="F256" s="13">
        <f t="shared" si="15"/>
        <v>41.802160739570098</v>
      </c>
      <c r="I256" s="34">
        <f>'Curve Tables'!C256</f>
        <v>0.56753524857638304</v>
      </c>
      <c r="J256" s="105"/>
      <c r="K256" s="105">
        <f>'Curve Tables'!E256</f>
        <v>0.22801367239960413</v>
      </c>
      <c r="M256" s="14">
        <f>'12-100 Curve Tables'!B506</f>
        <v>1500</v>
      </c>
      <c r="N256" s="34">
        <f>'12-100 Curve Tables'!C506</f>
        <v>0.34014265971473706</v>
      </c>
      <c r="O256" s="105"/>
      <c r="P256" s="105">
        <f>'12-100 Curve Tables'!E506</f>
        <v>0.19186960133573194</v>
      </c>
    </row>
    <row r="257" spans="1:16" x14ac:dyDescent="0.2">
      <c r="A257" s="20">
        <v>252</v>
      </c>
      <c r="B257" s="71">
        <f>('12 Data'!B256*'12 Data'!$I$9)*($D$3/'12 Data'!$C$2)*(('12 Data'!$I$8/12.25)^3)*FWT!$K$169</f>
        <v>1506</v>
      </c>
      <c r="C257" s="132">
        <f t="shared" si="18"/>
        <v>0.32573897977279564</v>
      </c>
      <c r="D257" s="17">
        <f>E257*FWT!$K$169</f>
        <v>0.18983534996565066</v>
      </c>
      <c r="E257" s="131">
        <f t="shared" si="19"/>
        <v>0.18983534996565066</v>
      </c>
      <c r="F257" s="13">
        <f t="shared" si="15"/>
        <v>40.622828387916464</v>
      </c>
      <c r="I257" s="34">
        <f>'Curve Tables'!C257</f>
        <v>0.55578719539353916</v>
      </c>
      <c r="J257" s="105"/>
      <c r="K257" s="105">
        <f>'Curve Tables'!E257</f>
        <v>0.22665892683777936</v>
      </c>
      <c r="M257" s="14">
        <f>'12-100 Curve Tables'!B508</f>
        <v>1506</v>
      </c>
      <c r="N257" s="34">
        <f>'12-100 Curve Tables'!C508</f>
        <v>0.32573897977279564</v>
      </c>
      <c r="O257" s="105"/>
      <c r="P257" s="105">
        <f>'12-100 Curve Tables'!E508</f>
        <v>0.18983534996565066</v>
      </c>
    </row>
    <row r="258" spans="1:16" x14ac:dyDescent="0.2">
      <c r="A258" s="20">
        <v>253</v>
      </c>
      <c r="B258" s="71">
        <f>('12 Data'!B257*'12 Data'!$I$9)*($D$3/'12 Data'!$C$2)*(('12 Data'!$I$8/12.25)^3)*FWT!$K$169</f>
        <v>1512</v>
      </c>
      <c r="C258" s="132">
        <f t="shared" si="18"/>
        <v>0.31135345561759992</v>
      </c>
      <c r="D258" s="17">
        <f>E258*FWT!$K$169</f>
        <v>0.1877887007233543</v>
      </c>
      <c r="E258" s="131">
        <f t="shared" si="19"/>
        <v>0.1877887007233543</v>
      </c>
      <c r="F258" s="13">
        <f t="shared" si="15"/>
        <v>39.408378517048632</v>
      </c>
      <c r="I258" s="34">
        <f>'Curve Tables'!C258</f>
        <v>0.5439536851099579</v>
      </c>
      <c r="J258" s="105"/>
      <c r="K258" s="105">
        <f>'Curve Tables'!E258</f>
        <v>0.22529873602881526</v>
      </c>
      <c r="M258" s="14">
        <f>'12-100 Curve Tables'!B510</f>
        <v>1512</v>
      </c>
      <c r="N258" s="34">
        <f>'12-100 Curve Tables'!C510</f>
        <v>0.31135345561759992</v>
      </c>
      <c r="O258" s="105"/>
      <c r="P258" s="105">
        <f>'12-100 Curve Tables'!E510</f>
        <v>0.1877887007233543</v>
      </c>
    </row>
    <row r="259" spans="1:16" x14ac:dyDescent="0.2">
      <c r="A259" s="20">
        <v>254</v>
      </c>
      <c r="B259" s="71">
        <f>('12 Data'!B258*'12 Data'!$I$9)*($D$3/'12 Data'!$C$2)*(('12 Data'!$I$8/12.25)^3)*FWT!$K$169</f>
        <v>1518</v>
      </c>
      <c r="C259" s="132">
        <f t="shared" si="18"/>
        <v>0.29699086486431975</v>
      </c>
      <c r="D259" s="17">
        <f>E259*FWT!$K$169</f>
        <v>0.18573057622371078</v>
      </c>
      <c r="E259" s="131">
        <f t="shared" si="19"/>
        <v>0.18573057622371078</v>
      </c>
      <c r="F259" s="13">
        <f t="shared" si="15"/>
        <v>38.15785894125662</v>
      </c>
      <c r="I259" s="34">
        <f>'Curve Tables'!C259</f>
        <v>0.53203210599638062</v>
      </c>
      <c r="J259" s="105"/>
      <c r="K259" s="105">
        <f>'Curve Tables'!E259</f>
        <v>0.22393363460923155</v>
      </c>
      <c r="M259" s="14">
        <f>'12-100 Curve Tables'!B512</f>
        <v>1518</v>
      </c>
      <c r="N259" s="34">
        <f>'12-100 Curve Tables'!C512</f>
        <v>0.29699086486431975</v>
      </c>
      <c r="O259" s="105"/>
      <c r="P259" s="105">
        <f>'12-100 Curve Tables'!E512</f>
        <v>0.18573057622371078</v>
      </c>
    </row>
    <row r="260" spans="1:16" x14ac:dyDescent="0.2">
      <c r="A260" s="20">
        <v>255</v>
      </c>
      <c r="B260" s="71">
        <f>('12 Data'!B259*'12 Data'!$I$9)*($D$3/'12 Data'!$C$2)*(('12 Data'!$I$8/12.25)^3)*FWT!$K$169</f>
        <v>1524</v>
      </c>
      <c r="C260" s="132">
        <f t="shared" si="18"/>
        <v>0.28265604114778364</v>
      </c>
      <c r="D260" s="17">
        <f>E260*FWT!$K$169</f>
        <v>0.18366192319706751</v>
      </c>
      <c r="E260" s="131">
        <f t="shared" si="19"/>
        <v>0.18366192319706751</v>
      </c>
      <c r="F260" s="13">
        <f t="shared" si="15"/>
        <v>36.870298446145725</v>
      </c>
      <c r="I260" s="34">
        <f>'Curve Tables'!C260</f>
        <v>0.52001968335088633</v>
      </c>
      <c r="J260" s="105"/>
      <c r="K260" s="105">
        <f>'Curve Tables'!E260</f>
        <v>0.22256416177596089</v>
      </c>
      <c r="M260" s="14">
        <f>'12-100 Curve Tables'!B514</f>
        <v>1524</v>
      </c>
      <c r="N260" s="34">
        <f>'12-100 Curve Tables'!C514</f>
        <v>0.28265604114778364</v>
      </c>
      <c r="O260" s="105"/>
      <c r="P260" s="105">
        <f>'12-100 Curve Tables'!E514</f>
        <v>0.18366192319706751</v>
      </c>
    </row>
    <row r="261" spans="1:16" x14ac:dyDescent="0.2">
      <c r="A261" s="20">
        <v>256</v>
      </c>
      <c r="B261" s="71">
        <f>('12 Data'!B260*'12 Data'!$I$9)*($D$3/'12 Data'!$C$2)*(('12 Data'!$I$8/12.25)^3)*FWT!$K$169</f>
        <v>1530</v>
      </c>
      <c r="C261" s="132">
        <f t="shared" si="18"/>
        <v>0.26835387334016841</v>
      </c>
      <c r="D261" s="17">
        <f>E261*FWT!$K$169</f>
        <v>0.1815837127041178</v>
      </c>
      <c r="E261" s="131">
        <f t="shared" si="19"/>
        <v>0.1815837127041178</v>
      </c>
      <c r="F261" s="13">
        <f t="shared" si="15"/>
        <v>35.544707859043726</v>
      </c>
      <c r="I261" s="34">
        <f>'Curve Tables'!C261</f>
        <v>0.50791347527474628</v>
      </c>
      <c r="J261" s="105"/>
      <c r="K261" s="105">
        <f>'Curve Tables'!E261</f>
        <v>0.22119086110875991</v>
      </c>
      <c r="M261" s="14">
        <f>'12-100 Curve Tables'!B516</f>
        <v>1530</v>
      </c>
      <c r="N261" s="34">
        <f>'12-100 Curve Tables'!C516</f>
        <v>0.26835387334016841</v>
      </c>
      <c r="O261" s="105"/>
      <c r="P261" s="105">
        <f>'12-100 Curve Tables'!E516</f>
        <v>0.1815837127041178</v>
      </c>
    </row>
    <row r="262" spans="1:16" x14ac:dyDescent="0.2">
      <c r="A262" s="20">
        <v>257</v>
      </c>
      <c r="B262" s="71">
        <f>('12 Data'!B261*'12 Data'!$I$9)*($D$3/'12 Data'!$C$2)*(('12 Data'!$I$8/12.25)^3)*FWT!$K$169</f>
        <v>1536</v>
      </c>
      <c r="C262" s="132">
        <f t="shared" si="18"/>
        <v>0.25408930475094654</v>
      </c>
      <c r="D262" s="17">
        <f>E262*FWT!$K$169</f>
        <v>0.17949694035074917</v>
      </c>
      <c r="E262" s="131">
        <f t="shared" si="19"/>
        <v>0.17949694035074917</v>
      </c>
      <c r="F262" s="13">
        <f t="shared" ref="F262:F295" si="20">0.0001572*C262*B262/D262*100</f>
        <v>34.180081361739866</v>
      </c>
      <c r="I262" s="34">
        <f>'Curve Tables'!C262</f>
        <v>0.49571036840723931</v>
      </c>
      <c r="J262" s="105"/>
      <c r="K262" s="105">
        <f>'Curve Tables'!E262</f>
        <v>0.21981428038937678</v>
      </c>
      <c r="M262" s="14">
        <f>'12-100 Curve Tables'!B518</f>
        <v>1536</v>
      </c>
      <c r="N262" s="34">
        <f>'12-100 Curve Tables'!C518</f>
        <v>0.25408930475094654</v>
      </c>
      <c r="O262" s="105"/>
      <c r="P262" s="105">
        <f>'12-100 Curve Tables'!E518</f>
        <v>0.17949694035074917</v>
      </c>
    </row>
    <row r="263" spans="1:16" x14ac:dyDescent="0.2">
      <c r="A263" s="20">
        <v>258</v>
      </c>
      <c r="B263" s="71">
        <f>('12 Data'!B262*'12 Data'!$I$9)*($D$3/'12 Data'!$C$2)*(('12 Data'!$I$8/12.25)^3)*FWT!$K$169</f>
        <v>1542</v>
      </c>
      <c r="C263" s="132">
        <f t="shared" ref="C263:C294" si="21">((I263*$J$2)+(N263*$O$2))/50</f>
        <v>0.2398673323089518</v>
      </c>
      <c r="D263" s="17">
        <f>E263*FWT!$K$169</f>
        <v>0.17740262650288241</v>
      </c>
      <c r="E263" s="131">
        <f t="shared" ref="E263:E294" si="22">((K263*$J$2)+(P263*$O$2))/50</f>
        <v>0.17740262650288241</v>
      </c>
      <c r="F263" s="13">
        <f t="shared" si="20"/>
        <v>32.775398075824278</v>
      </c>
      <c r="I263" s="34">
        <f>'Curve Tables'!C263</f>
        <v>0.48340707361927771</v>
      </c>
      <c r="J263" s="105"/>
      <c r="K263" s="105">
        <f>'Curve Tables'!E263</f>
        <v>0.21843497141756127</v>
      </c>
      <c r="M263" s="14">
        <f>'12-100 Curve Tables'!B520</f>
        <v>1542</v>
      </c>
      <c r="N263" s="34">
        <f>'12-100 Curve Tables'!C520</f>
        <v>0.2398673323089518</v>
      </c>
      <c r="O263" s="105"/>
      <c r="P263" s="105">
        <f>'12-100 Curve Tables'!E520</f>
        <v>0.17740262650288241</v>
      </c>
    </row>
    <row r="264" spans="1:16" x14ac:dyDescent="0.2">
      <c r="A264" s="20">
        <v>259</v>
      </c>
      <c r="B264" s="71">
        <f>('12 Data'!B263*'12 Data'!$I$9)*($D$3/'12 Data'!$C$2)*(('12 Data'!$I$8/12.25)^3)*FWT!$K$169</f>
        <v>1548</v>
      </c>
      <c r="C264" s="132">
        <f t="shared" si="21"/>
        <v>0.22569300572663664</v>
      </c>
      <c r="D264" s="17">
        <f>E264*FWT!$K$169</f>
        <v>0.17530181650130314</v>
      </c>
      <c r="E264" s="131">
        <f t="shared" si="22"/>
        <v>0.17530181650130314</v>
      </c>
      <c r="F264" s="13">
        <f t="shared" si="20"/>
        <v>31.329623953978576</v>
      </c>
      <c r="I264" s="34">
        <f>'Curve Tables'!C264</f>
        <v>0.4710001216661393</v>
      </c>
      <c r="J264" s="105"/>
      <c r="K264" s="105">
        <f>'Curve Tables'!E264</f>
        <v>0.21705348982386377</v>
      </c>
      <c r="M264" s="14">
        <f>'12-100 Curve Tables'!B522</f>
        <v>1548</v>
      </c>
      <c r="N264" s="34">
        <f>'12-100 Curve Tables'!C522</f>
        <v>0.22569300572663664</v>
      </c>
      <c r="O264" s="105"/>
      <c r="P264" s="105">
        <f>'12-100 Curve Tables'!E522</f>
        <v>0.17530181650130314</v>
      </c>
    </row>
    <row r="265" spans="1:16" x14ac:dyDescent="0.2">
      <c r="A265" s="20">
        <v>260</v>
      </c>
      <c r="B265" s="71">
        <f>('12 Data'!B264*'12 Data'!$I$9)*($D$3/'12 Data'!$C$2)*(('12 Data'!$I$8/12.25)^3)*FWT!$K$169</f>
        <v>1554</v>
      </c>
      <c r="C265" s="132">
        <f t="shared" si="21"/>
        <v>0.2115714266466</v>
      </c>
      <c r="D265" s="17">
        <f>E265*FWT!$K$169</f>
        <v>0.17319558087647047</v>
      </c>
      <c r="E265" s="131">
        <f t="shared" si="22"/>
        <v>0.17319558087647047</v>
      </c>
      <c r="F265" s="13">
        <f t="shared" si="20"/>
        <v>29.841714013851927</v>
      </c>
      <c r="I265" s="34">
        <f>'Curve Tables'!C265</f>
        <v>0.45848585879899179</v>
      </c>
      <c r="J265" s="105"/>
      <c r="K265" s="105">
        <f>'Curve Tables'!E265</f>
        <v>0.21567039487924861</v>
      </c>
      <c r="M265" s="14">
        <f>'12-100 Curve Tables'!B524</f>
        <v>1554</v>
      </c>
      <c r="N265" s="34">
        <f>'12-100 Curve Tables'!C524</f>
        <v>0.2115714266466</v>
      </c>
      <c r="O265" s="105"/>
      <c r="P265" s="105">
        <f>'12-100 Curve Tables'!E524</f>
        <v>0.17319558087647047</v>
      </c>
    </row>
    <row r="266" spans="1:16" x14ac:dyDescent="0.2">
      <c r="A266" s="20">
        <v>261</v>
      </c>
      <c r="B266" s="71">
        <f>('12 Data'!B265*'12 Data'!$I$9)*($D$3/'12 Data'!$C$2)*(('12 Data'!$I$8/12.25)^3)*FWT!$K$169</f>
        <v>1560</v>
      </c>
      <c r="C266" s="132">
        <f t="shared" si="21"/>
        <v>0.1975077477701799</v>
      </c>
      <c r="D266" s="17">
        <f>E266*FWT!$K$169</f>
        <v>0.17108501556332045</v>
      </c>
      <c r="E266" s="131">
        <f t="shared" si="22"/>
        <v>0.17108501556332045</v>
      </c>
      <c r="F266" s="13">
        <f t="shared" si="20"/>
        <v>28.310614954616149</v>
      </c>
      <c r="I266" s="34">
        <f>'Curve Tables'!C266</f>
        <v>0.44586044233542926</v>
      </c>
      <c r="J266" s="105"/>
      <c r="K266" s="105">
        <f>'Curve Tables'!E266</f>
        <v>0.21428624930151016</v>
      </c>
      <c r="M266" s="14">
        <f>'12-100 Curve Tables'!B526</f>
        <v>1560</v>
      </c>
      <c r="N266" s="34">
        <f>'12-100 Curve Tables'!C526</f>
        <v>0.1975077477701799</v>
      </c>
      <c r="O266" s="105"/>
      <c r="P266" s="105">
        <f>'12-100 Curve Tables'!E526</f>
        <v>0.17108501556332045</v>
      </c>
    </row>
    <row r="267" spans="1:16" ht="14.1" customHeight="1" x14ac:dyDescent="0.2">
      <c r="A267" s="20">
        <v>262</v>
      </c>
      <c r="B267" s="71">
        <f>('12 Data'!B266*'12 Data'!$I$9)*($D$3/'12 Data'!$C$2)*(('12 Data'!$I$8/12.25)^3)*FWT!$K$169</f>
        <v>1566</v>
      </c>
      <c r="C267" s="132">
        <f t="shared" si="21"/>
        <v>0.18350717196833496</v>
      </c>
      <c r="D267" s="17">
        <f>E267*FWT!$K$169</f>
        <v>0.1689712421160566</v>
      </c>
      <c r="E267" s="131">
        <f t="shared" si="22"/>
        <v>0.1689712421160566</v>
      </c>
      <c r="F267" s="13">
        <f t="shared" si="20"/>
        <v>26.735268200082952</v>
      </c>
      <c r="I267" s="34">
        <f>'Curve Tables'!C267</f>
        <v>0.43311983618892852</v>
      </c>
      <c r="J267" s="105"/>
      <c r="K267" s="105">
        <f>'Curve Tables'!E267</f>
        <v>0.21290161905850052</v>
      </c>
      <c r="M267" s="14">
        <f>'12-100 Curve Tables'!B528</f>
        <v>1566</v>
      </c>
      <c r="N267" s="34">
        <f>'12-100 Curve Tables'!C528</f>
        <v>0.18350717196833496</v>
      </c>
      <c r="O267" s="105"/>
      <c r="P267" s="105">
        <f>'12-100 Curve Tables'!E528</f>
        <v>0.1689712421160566</v>
      </c>
    </row>
    <row r="268" spans="1:16" x14ac:dyDescent="0.2">
      <c r="A268" s="20">
        <v>263</v>
      </c>
      <c r="B268" s="71">
        <f>('12 Data'!B267*'12 Data'!$I$9)*($D$3/'12 Data'!$C$2)*(('12 Data'!$I$8/12.25)^3)*FWT!$K$169</f>
        <v>1572</v>
      </c>
      <c r="C268" s="132">
        <f t="shared" si="21"/>
        <v>0.16957495137466908</v>
      </c>
      <c r="D268" s="17">
        <f>E268*FWT!$K$169</f>
        <v>0.16685540792292441</v>
      </c>
      <c r="E268" s="131">
        <f t="shared" si="22"/>
        <v>0.16685540792292441</v>
      </c>
      <c r="F268" s="13">
        <f t="shared" si="20"/>
        <v>25.114613416152061</v>
      </c>
      <c r="I268" s="34">
        <f>'Curve Tables'!C268</f>
        <v>0.4202598063571541</v>
      </c>
      <c r="J268" s="105"/>
      <c r="K268" s="105">
        <f>'Curve Tables'!E268</f>
        <v>0.21151707316816329</v>
      </c>
      <c r="M268" s="14">
        <f>'12-100 Curve Tables'!B530</f>
        <v>1572</v>
      </c>
      <c r="N268" s="34">
        <f>'12-100 Curve Tables'!C530</f>
        <v>0.16957495137466908</v>
      </c>
      <c r="O268" s="105"/>
      <c r="P268" s="105">
        <f>'12-100 Curve Tables'!E530</f>
        <v>0.16685540792292444</v>
      </c>
    </row>
    <row r="269" spans="1:16" x14ac:dyDescent="0.2">
      <c r="A269" s="20">
        <v>264</v>
      </c>
      <c r="B269" s="71">
        <f>('12 Data'!B268*'12 Data'!$I$9)*($D$3/'12 Data'!$C$2)*(('12 Data'!$I$8/12.25)^3)*FWT!$K$169</f>
        <v>1578</v>
      </c>
      <c r="C269" s="132">
        <f t="shared" si="21"/>
        <v>0.1557163864606077</v>
      </c>
      <c r="D269" s="17">
        <f>E269*FWT!$K$169</f>
        <v>0.16473868642097578</v>
      </c>
      <c r="E269" s="131">
        <f t="shared" si="22"/>
        <v>0.16473868642097578</v>
      </c>
      <c r="F269" s="13">
        <f t="shared" si="20"/>
        <v>23.447592554506596</v>
      </c>
      <c r="I269" s="34">
        <f>'Curve Tables'!C269</f>
        <v>0.40727591636935978</v>
      </c>
      <c r="J269" s="105"/>
      <c r="K269" s="105">
        <f>'Curve Tables'!E269</f>
        <v>0.21013318349536947</v>
      </c>
      <c r="M269" s="14">
        <f>'12-100 Curve Tables'!B532</f>
        <v>1578</v>
      </c>
      <c r="N269" s="34">
        <f>'12-100 Curve Tables'!C532</f>
        <v>0.1557163864606077</v>
      </c>
      <c r="O269" s="105"/>
      <c r="P269" s="105">
        <f>'12-100 Curve Tables'!E532</f>
        <v>0.16473868642097578</v>
      </c>
    </row>
    <row r="270" spans="1:16" x14ac:dyDescent="0.2">
      <c r="A270" s="20">
        <v>265</v>
      </c>
      <c r="B270" s="71">
        <f>('12 Data'!B269*'12 Data'!$I$9)*($D$3/'12 Data'!$C$2)*(('12 Data'!$I$8/12.25)^3)*FWT!$K$169</f>
        <v>1584</v>
      </c>
      <c r="C270" s="132">
        <f t="shared" si="21"/>
        <v>0.14193682509286287</v>
      </c>
      <c r="D270" s="17">
        <f>E270*FWT!$K$169</f>
        <v>0.16262227731082216</v>
      </c>
      <c r="E270" s="131">
        <f t="shared" si="22"/>
        <v>0.16262227731082216</v>
      </c>
      <c r="F270" s="13">
        <f t="shared" si="20"/>
        <v>21.733154478787579</v>
      </c>
      <c r="I270" s="34">
        <f>'Curve Tables'!C270</f>
        <v>0.39416352269259092</v>
      </c>
      <c r="J270" s="105"/>
      <c r="K270" s="105">
        <f>'Curve Tables'!E270</f>
        <v>0.20875052454556731</v>
      </c>
      <c r="M270" s="14">
        <f>'12-100 Curve Tables'!B534</f>
        <v>1584</v>
      </c>
      <c r="N270" s="34">
        <f>'12-100 Curve Tables'!C534</f>
        <v>0.14193682509286287</v>
      </c>
      <c r="O270" s="105"/>
      <c r="P270" s="105">
        <f>'12-100 Curve Tables'!E534</f>
        <v>0.16262227731082216</v>
      </c>
    </row>
    <row r="271" spans="1:16" x14ac:dyDescent="0.2">
      <c r="A271" s="20">
        <v>266</v>
      </c>
      <c r="B271" s="71">
        <f>('12 Data'!B270*'12 Data'!$I$9)*($D$3/'12 Data'!$C$2)*(('12 Data'!$I$8/12.25)^3)*FWT!$K$169</f>
        <v>1590</v>
      </c>
      <c r="C271" s="132">
        <f t="shared" si="21"/>
        <v>0.1282416615729822</v>
      </c>
      <c r="D271" s="17">
        <f>E271*FWT!$K$169</f>
        <v>0.16050740677137348</v>
      </c>
      <c r="E271" s="131">
        <f t="shared" si="22"/>
        <v>0.16050740677137348</v>
      </c>
      <c r="F271" s="13">
        <f t="shared" si="20"/>
        <v>19.970260233847689</v>
      </c>
      <c r="I271" s="34">
        <f>'Curve Tables'!C271</f>
        <v>0.38091777009684974</v>
      </c>
      <c r="J271" s="105"/>
      <c r="K271" s="105">
        <f>'Curve Tables'!E271</f>
        <v>0.20736967325523953</v>
      </c>
      <c r="M271" s="14">
        <f>'12-100 Curve Tables'!B536</f>
        <v>1590</v>
      </c>
      <c r="N271" s="34">
        <f>'12-100 Curve Tables'!C536</f>
        <v>0.1282416615729822</v>
      </c>
      <c r="O271" s="105"/>
      <c r="P271" s="105">
        <f>'12-100 Curve Tables'!E536</f>
        <v>0.16050740677137348</v>
      </c>
    </row>
    <row r="272" spans="1:16" x14ac:dyDescent="0.2">
      <c r="A272" s="20">
        <v>267</v>
      </c>
      <c r="B272" s="71">
        <f>('12 Data'!B271*'12 Data'!$I$9)*($D$3/'12 Data'!$C$2)*(('12 Data'!$I$8/12.25)^3)*FWT!$K$169</f>
        <v>1596</v>
      </c>
      <c r="C272" s="132">
        <f t="shared" si="21"/>
        <v>0.11463633565911653</v>
      </c>
      <c r="D272" s="17">
        <f>E272*FWT!$K$169</f>
        <v>0.15839532767456382</v>
      </c>
      <c r="E272" s="131">
        <f t="shared" si="22"/>
        <v>0.15839532767456382</v>
      </c>
      <c r="F272" s="13">
        <f t="shared" si="20"/>
        <v>18.157889023223511</v>
      </c>
      <c r="I272" s="34">
        <f>'Curve Tables'!C272</f>
        <v>0.36753358697921418</v>
      </c>
      <c r="J272" s="105"/>
      <c r="K272" s="105">
        <f>'Curve Tables'!E272</f>
        <v>0.20599120877915691</v>
      </c>
      <c r="M272" s="14">
        <f>'12-100 Curve Tables'!B538</f>
        <v>1596</v>
      </c>
      <c r="N272" s="34">
        <f>'12-100 Curve Tables'!C538</f>
        <v>0.11463633565911653</v>
      </c>
      <c r="O272" s="105"/>
      <c r="P272" s="105">
        <f>'12-100 Curve Tables'!E538</f>
        <v>0.15839532767456382</v>
      </c>
    </row>
    <row r="273" spans="1:16" x14ac:dyDescent="0.2">
      <c r="A273" s="20">
        <v>268</v>
      </c>
      <c r="B273" s="71">
        <f>('12 Data'!B272*'12 Data'!$I$9)*($D$3/'12 Data'!$C$2)*(('12 Data'!$I$8/12.25)^3)*FWT!$K$169</f>
        <v>1602</v>
      </c>
      <c r="C273" s="132">
        <f t="shared" si="21"/>
        <v>0.1011263315700409</v>
      </c>
      <c r="D273" s="17">
        <f>E273*FWT!$K$169</f>
        <v>0.15628731980006363</v>
      </c>
      <c r="E273" s="131">
        <f t="shared" si="22"/>
        <v>0.15628731980006363</v>
      </c>
      <c r="F273" s="13">
        <f t="shared" si="20"/>
        <v>16.295044964442436</v>
      </c>
      <c r="I273" s="34">
        <f>'Curve Tables'!C273</f>
        <v>0.35400568064691668</v>
      </c>
      <c r="J273" s="105"/>
      <c r="K273" s="105">
        <f>'Curve Tables'!E273</f>
        <v>0.20461571227445244</v>
      </c>
      <c r="M273" s="14">
        <f>'12-100 Curve Tables'!B540</f>
        <v>1602</v>
      </c>
      <c r="N273" s="34">
        <f>'12-100 Curve Tables'!C540</f>
        <v>0.1011263315700409</v>
      </c>
      <c r="O273" s="105"/>
      <c r="P273" s="105">
        <f>'12-100 Curve Tables'!E540</f>
        <v>0.15628731980006363</v>
      </c>
    </row>
    <row r="274" spans="1:16" x14ac:dyDescent="0.2">
      <c r="A274" s="20">
        <v>269</v>
      </c>
      <c r="B274" s="71">
        <f>('12 Data'!B273*'12 Data'!$I$9)*($D$3/'12 Data'!$C$2)*(('12 Data'!$I$8/12.25)^3)*FWT!$K$169</f>
        <v>1608</v>
      </c>
      <c r="C274" s="132">
        <f t="shared" si="21"/>
        <v>8.771717697123145E-2</v>
      </c>
      <c r="D274" s="17">
        <f>E274*FWT!$K$169</f>
        <v>0.15418469004998747</v>
      </c>
      <c r="E274" s="131">
        <f t="shared" si="22"/>
        <v>0.15418469004998747</v>
      </c>
      <c r="F274" s="13">
        <f t="shared" si="20"/>
        <v>14.380764696141085</v>
      </c>
      <c r="I274" s="34">
        <f>'Curve Tables'!C274</f>
        <v>0.34032853255926754</v>
      </c>
      <c r="J274" s="105"/>
      <c r="K274" s="105">
        <f>'Curve Tables'!E274</f>
        <v>0.20324376668149532</v>
      </c>
      <c r="M274" s="14">
        <f>'12-100 Curve Tables'!B542</f>
        <v>1608</v>
      </c>
      <c r="N274" s="34">
        <f>'12-100 Curve Tables'!C542</f>
        <v>8.7717176971231464E-2</v>
      </c>
      <c r="O274" s="105"/>
      <c r="P274" s="105">
        <f>'12-100 Curve Tables'!E542</f>
        <v>0.15418469004998747</v>
      </c>
    </row>
    <row r="275" spans="1:16" x14ac:dyDescent="0.2">
      <c r="A275" s="20">
        <v>270</v>
      </c>
      <c r="B275" s="71">
        <f>('12 Data'!B274*'12 Data'!$I$9)*($D$3/'12 Data'!$C$2)*(('12 Data'!$I$8/12.25)^3)*FWT!$K$169</f>
        <v>1614</v>
      </c>
      <c r="C275" s="132">
        <f t="shared" si="21"/>
        <v>7.4414441943302406E-2</v>
      </c>
      <c r="D275" s="17">
        <f>E275*FWT!$K$169</f>
        <v>0.15208877266357806</v>
      </c>
      <c r="E275" s="131">
        <f t="shared" si="22"/>
        <v>0.15208877266357806</v>
      </c>
      <c r="F275" s="13">
        <f t="shared" si="20"/>
        <v>12.414125915245622</v>
      </c>
      <c r="I275" s="34">
        <f>'Curve Tables'!C275</f>
        <v>0.32649639352860088</v>
      </c>
      <c r="J275" s="105"/>
      <c r="K275" s="105">
        <f>'Curve Tables'!E275</f>
        <v>0.20187595650157864</v>
      </c>
      <c r="M275" s="14">
        <f>'12-100 Curve Tables'!B544</f>
        <v>1614</v>
      </c>
      <c r="N275" s="34">
        <f>'12-100 Curve Tables'!C544</f>
        <v>7.4414441943302406E-2</v>
      </c>
      <c r="O275" s="105"/>
      <c r="P275" s="105">
        <f>'12-100 Curve Tables'!E544</f>
        <v>0.15208877266357806</v>
      </c>
    </row>
    <row r="276" spans="1:16" x14ac:dyDescent="0.2">
      <c r="A276" s="20">
        <v>271</v>
      </c>
      <c r="B276" s="71">
        <f>('12 Data'!B275*'12 Data'!$I$9)*($D$3/'12 Data'!$C$2)*(('12 Data'!$I$8/12.25)^3)*FWT!$K$169</f>
        <v>1620</v>
      </c>
      <c r="C276" s="132">
        <f t="shared" si="21"/>
        <v>6.1223737932399561E-2</v>
      </c>
      <c r="D276" s="17">
        <f>E276*FWT!$K$169</f>
        <v>0.15000092943188201</v>
      </c>
      <c r="E276" s="131">
        <f t="shared" si="22"/>
        <v>0.15000092943188201</v>
      </c>
      <c r="F276" s="13">
        <f t="shared" si="20"/>
        <v>10.394256926185887</v>
      </c>
      <c r="I276" s="34">
        <f>'Curve Tables'!C276</f>
        <v>0.31250327888009088</v>
      </c>
      <c r="J276" s="105"/>
      <c r="K276" s="105">
        <f>'Curve Tables'!E276</f>
        <v>0.20051286757139639</v>
      </c>
      <c r="M276" s="14">
        <f>'12-100 Curve Tables'!B546</f>
        <v>1620</v>
      </c>
      <c r="N276" s="34">
        <f>'12-100 Curve Tables'!C546</f>
        <v>6.1223737932399561E-2</v>
      </c>
      <c r="O276" s="105"/>
      <c r="P276" s="105">
        <f>'12-100 Curve Tables'!E546</f>
        <v>0.15000092943188201</v>
      </c>
    </row>
    <row r="277" spans="1:16" x14ac:dyDescent="0.2">
      <c r="A277" s="20">
        <v>272</v>
      </c>
      <c r="B277" s="71">
        <f>('12 Data'!B276*'12 Data'!$I$9)*($D$3/'12 Data'!$C$2)*(('12 Data'!$I$8/12.25)^3)*FWT!$K$169</f>
        <v>1626</v>
      </c>
      <c r="C277" s="132">
        <f t="shared" si="21"/>
        <v>4.8150716683051306E-2</v>
      </c>
      <c r="D277" s="17">
        <f>E277*FWT!$K$169</f>
        <v>0.14792254991241915</v>
      </c>
      <c r="E277" s="131">
        <f t="shared" si="22"/>
        <v>0.14792254991241915</v>
      </c>
      <c r="F277" s="13">
        <f t="shared" si="20"/>
        <v>8.320347287573842</v>
      </c>
      <c r="I277" s="34">
        <f>'Curve Tables'!C277</f>
        <v>0.29834296357057261</v>
      </c>
      <c r="J277" s="105"/>
      <c r="K277" s="105">
        <f>'Curve Tables'!E277</f>
        <v>0.19915508683435285</v>
      </c>
      <c r="M277" s="14">
        <f>'12-100 Curve Tables'!B548</f>
        <v>1626</v>
      </c>
      <c r="N277" s="34">
        <f>'12-100 Curve Tables'!C548</f>
        <v>4.8150716683051306E-2</v>
      </c>
      <c r="O277" s="105"/>
      <c r="P277" s="105">
        <f>'12-100 Curve Tables'!E548</f>
        <v>0.14792254991241915</v>
      </c>
    </row>
    <row r="278" spans="1:16" x14ac:dyDescent="0.2">
      <c r="A278" s="20">
        <v>273</v>
      </c>
      <c r="B278" s="71">
        <f>('12 Data'!B277*'12 Data'!$I$9)*($D$3/'12 Data'!$C$2)*(('12 Data'!$I$8/12.25)^3)*FWT!$K$169</f>
        <v>1632</v>
      </c>
      <c r="C278" s="132">
        <f t="shared" si="21"/>
        <v>3.5201069152983426E-2</v>
      </c>
      <c r="D278" s="17">
        <f>E278*FWT!$K$169</f>
        <v>0.14585505164383211</v>
      </c>
      <c r="E278" s="131">
        <f t="shared" si="22"/>
        <v>0.14585505164383211</v>
      </c>
      <c r="F278" s="13">
        <f t="shared" si="20"/>
        <v>6.1916596441776068</v>
      </c>
      <c r="I278" s="34">
        <f>'Curve Tables'!C278</f>
        <v>0.28400897726615615</v>
      </c>
      <c r="J278" s="105"/>
      <c r="K278" s="105">
        <f>'Curve Tables'!E278</f>
        <v>0.19780320210866306</v>
      </c>
      <c r="M278" s="14">
        <f>'12-100 Curve Tables'!B550</f>
        <v>1632</v>
      </c>
      <c r="N278" s="34">
        <f>'12-100 Curve Tables'!C550</f>
        <v>3.5201069152983426E-2</v>
      </c>
      <c r="O278" s="105"/>
      <c r="P278" s="105">
        <f>'12-100 Curve Tables'!E550</f>
        <v>0.14585505164383211</v>
      </c>
    </row>
    <row r="279" spans="1:16" x14ac:dyDescent="0.2">
      <c r="A279" s="20">
        <v>274</v>
      </c>
      <c r="B279" s="71">
        <f>('12 Data'!B278*'12 Data'!$I$9)*($D$3/'12 Data'!$C$2)*(('12 Data'!$I$8/12.25)^3)*FWT!$K$169</f>
        <v>1638</v>
      </c>
      <c r="C279" s="132">
        <f t="shared" si="21"/>
        <v>2.2380524410249302E-2</v>
      </c>
      <c r="D279" s="17">
        <f>E279*FWT!$K$169</f>
        <v>0.1437998803605236</v>
      </c>
      <c r="E279" s="131">
        <f t="shared" si="22"/>
        <v>0.1437998803605236</v>
      </c>
      <c r="F279" s="13">
        <f t="shared" si="20"/>
        <v>4.0075428337178245</v>
      </c>
      <c r="I279" s="34">
        <f>'Curve Tables'!C279</f>
        <v>0.26949459937903736</v>
      </c>
      <c r="J279" s="105"/>
      <c r="K279" s="105">
        <f>'Curve Tables'!E279</f>
        <v>0.1964578018522643</v>
      </c>
      <c r="M279" s="14">
        <f>'12-100 Curve Tables'!B552</f>
        <v>1638</v>
      </c>
      <c r="N279" s="34">
        <f>'12-100 Curve Tables'!C552</f>
        <v>2.2380524410249302E-2</v>
      </c>
      <c r="O279" s="105"/>
      <c r="P279" s="105">
        <f>'12-100 Curve Tables'!E552</f>
        <v>0.1437998803605236</v>
      </c>
    </row>
    <row r="280" spans="1:16" x14ac:dyDescent="0.2">
      <c r="A280" s="20">
        <v>275</v>
      </c>
      <c r="B280" s="71">
        <f>('12 Data'!B279*'12 Data'!$I$9)*($D$3/'12 Data'!$C$2)*(('12 Data'!$I$8/12.25)^3)*FWT!$K$169</f>
        <v>1644</v>
      </c>
      <c r="C280" s="132">
        <f t="shared" si="21"/>
        <v>9.6948485124605972E-3</v>
      </c>
      <c r="D280" s="17">
        <f>E280*FWT!$K$169</f>
        <v>0.14175851020728342</v>
      </c>
      <c r="E280" s="131">
        <f t="shared" si="22"/>
        <v>0.14175851020728342</v>
      </c>
      <c r="F280" s="13">
        <f t="shared" si="20"/>
        <v>1.7674463581632267</v>
      </c>
      <c r="I280" s="34">
        <f>'Curve Tables'!C280</f>
        <v>0.25479285406290036</v>
      </c>
      <c r="J280" s="105"/>
      <c r="K280" s="105">
        <f>'Curve Tables'!E280</f>
        <v>0.19511947492453061</v>
      </c>
      <c r="M280" s="14">
        <f>'12-100 Curve Tables'!B554</f>
        <v>1644</v>
      </c>
      <c r="N280" s="34">
        <f>'12-100 Curve Tables'!C554</f>
        <v>9.6948485124605972E-3</v>
      </c>
      <c r="O280" s="105"/>
      <c r="P280" s="105">
        <f>'12-100 Curve Tables'!E554</f>
        <v>0.14175851020728342</v>
      </c>
    </row>
    <row r="281" spans="1:16" x14ac:dyDescent="0.2">
      <c r="A281" s="20">
        <v>276</v>
      </c>
      <c r="B281" s="71">
        <f>('12 Data'!B280*'12 Data'!$I$9)*($D$3/'12 Data'!$C$2)*(('12 Data'!$I$8/12.25)^3)*FWT!$K$169</f>
        <v>1650</v>
      </c>
      <c r="C281" s="132">
        <f t="shared" si="21"/>
        <v>-2.8501566316825816E-3</v>
      </c>
      <c r="D281" s="17">
        <f>E281*FWT!$K$169</f>
        <v>0.13973244395390536</v>
      </c>
      <c r="E281" s="131">
        <f t="shared" si="22"/>
        <v>0.13973244395390536</v>
      </c>
      <c r="F281" s="13">
        <f t="shared" si="20"/>
        <v>-0.52906369215849247</v>
      </c>
      <c r="I281" s="34">
        <f>'Curve Tables'!C281</f>
        <v>0.23989650516753416</v>
      </c>
      <c r="J281" s="105"/>
      <c r="K281" s="105">
        <f>'Curve Tables'!E281</f>
        <v>0.19378881034480303</v>
      </c>
      <c r="M281" s="14">
        <f>'12-100 Curve Tables'!B556</f>
        <v>1650</v>
      </c>
      <c r="N281" s="34">
        <f>'12-100 Curve Tables'!C556</f>
        <v>-2.8501566316825816E-3</v>
      </c>
      <c r="O281" s="105"/>
      <c r="P281" s="105">
        <f>'12-100 Curve Tables'!E556</f>
        <v>0.13973244395390536</v>
      </c>
    </row>
    <row r="282" spans="1:16" x14ac:dyDescent="0.2">
      <c r="A282" s="20">
        <v>277</v>
      </c>
      <c r="B282" s="71">
        <f>('12 Data'!B281*'12 Data'!$I$9)*($D$3/'12 Data'!$C$2)*(('12 Data'!$I$8/12.25)^3)*FWT!$K$169</f>
        <v>1656</v>
      </c>
      <c r="C282" s="132">
        <f t="shared" si="21"/>
        <v>-1.5248654418779022E-2</v>
      </c>
      <c r="D282" s="17">
        <f>E282*FWT!$K$169</f>
        <v>0.13772321320978745</v>
      </c>
      <c r="E282" s="131">
        <f t="shared" si="22"/>
        <v>0.13772321320978745</v>
      </c>
      <c r="F282" s="13">
        <f t="shared" si="20"/>
        <v>-2.8822871769220328</v>
      </c>
      <c r="I282" s="34">
        <f>'Curve Tables'!C282</f>
        <v>0.22479805115219623</v>
      </c>
      <c r="J282" s="105"/>
      <c r="K282" s="105">
        <f>'Curve Tables'!E282</f>
        <v>0.19246639704772023</v>
      </c>
      <c r="M282" s="14">
        <f>'12-100 Curve Tables'!B558</f>
        <v>1656</v>
      </c>
      <c r="N282" s="34">
        <f>'12-100 Curve Tables'!C558</f>
        <v>-1.5248654418779022E-2</v>
      </c>
      <c r="O282" s="105"/>
      <c r="P282" s="105">
        <f>'12-100 Curve Tables'!E558</f>
        <v>0.13772321320978745</v>
      </c>
    </row>
    <row r="283" spans="1:16" x14ac:dyDescent="0.2">
      <c r="A283" s="20">
        <v>278</v>
      </c>
      <c r="B283" s="71">
        <f>('12 Data'!B282*'12 Data'!$I$9)*($D$3/'12 Data'!$C$2)*(('12 Data'!$I$8/12.25)^3)*FWT!$K$169</f>
        <v>1662</v>
      </c>
      <c r="C283" s="132">
        <f t="shared" si="21"/>
        <v>-2.7494774724930181E-2</v>
      </c>
      <c r="D283" s="17">
        <f>E283*FWT!$K$169</f>
        <v>0.13573237863852194</v>
      </c>
      <c r="E283" s="131">
        <f t="shared" si="22"/>
        <v>0.13573237863852194</v>
      </c>
      <c r="F283" s="13">
        <f t="shared" si="20"/>
        <v>-5.2923708279836879</v>
      </c>
      <c r="I283" s="34">
        <f>'Curve Tables'!C283</f>
        <v>0.20948971995811771</v>
      </c>
      <c r="J283" s="105"/>
      <c r="K283" s="105">
        <f>'Curve Tables'!E283</f>
        <v>0.19115282363535871</v>
      </c>
      <c r="M283" s="14">
        <f>'12-100 Curve Tables'!B560</f>
        <v>1662</v>
      </c>
      <c r="N283" s="34">
        <f>'12-100 Curve Tables'!C560</f>
        <v>-2.7494774724930181E-2</v>
      </c>
      <c r="O283" s="105"/>
      <c r="P283" s="105">
        <f>'12-100 Curve Tables'!E560</f>
        <v>0.13573237863852194</v>
      </c>
    </row>
    <row r="284" spans="1:16" x14ac:dyDescent="0.2">
      <c r="A284" s="20">
        <v>279</v>
      </c>
      <c r="B284" s="71">
        <f>('12 Data'!B283*'12 Data'!$I$9)*($D$3/'12 Data'!$C$2)*(('12 Data'!$I$8/12.25)^3)*FWT!$K$169</f>
        <v>1668</v>
      </c>
      <c r="C284" s="132">
        <f t="shared" si="21"/>
        <v>-3.9582615097614342E-2</v>
      </c>
      <c r="D284" s="17">
        <f>E284*FWT!$K$169</f>
        <v>0.13376153017246836</v>
      </c>
      <c r="E284" s="131">
        <f t="shared" si="22"/>
        <v>0.13376153017246836</v>
      </c>
      <c r="F284" s="13">
        <f t="shared" si="20"/>
        <v>-7.7592874859588559</v>
      </c>
      <c r="I284" s="34">
        <f>'Curve Tables'!C284</f>
        <v>0.19396346383967511</v>
      </c>
      <c r="J284" s="105"/>
      <c r="K284" s="105">
        <f>'Curve Tables'!E284</f>
        <v>0.18984867812618197</v>
      </c>
      <c r="M284" s="14">
        <f>'12-100 Curve Tables'!B562</f>
        <v>1668</v>
      </c>
      <c r="N284" s="34">
        <f>'12-100 Curve Tables'!C562</f>
        <v>-3.9582615097614342E-2</v>
      </c>
      <c r="O284" s="105"/>
      <c r="P284" s="105">
        <f>'12-100 Curve Tables'!E562</f>
        <v>0.13376153017246836</v>
      </c>
    </row>
    <row r="285" spans="1:16" x14ac:dyDescent="0.2">
      <c r="A285" s="20">
        <v>280</v>
      </c>
      <c r="B285" s="71">
        <f>('12 Data'!B284*'12 Data'!$I$9)*($D$3/'12 Data'!$C$2)*(('12 Data'!$I$8/12.25)^3)*FWT!$K$169</f>
        <v>1674</v>
      </c>
      <c r="C285" s="132">
        <f t="shared" si="21"/>
        <v>-5.1506241965559293E-2</v>
      </c>
      <c r="D285" s="17">
        <f>E285*FWT!$K$169</f>
        <v>0.13181228722732441</v>
      </c>
      <c r="E285" s="131">
        <f t="shared" si="22"/>
        <v>0.13181228722732441</v>
      </c>
      <c r="F285" s="13">
        <f t="shared" si="20"/>
        <v>-10.282813594865466</v>
      </c>
      <c r="I285" s="34">
        <f>'Curve Tables'!C285</f>
        <v>0.17821095415464161</v>
      </c>
      <c r="J285" s="105"/>
      <c r="K285" s="105">
        <f>'Curve Tables'!E285</f>
        <v>0.18855454770079075</v>
      </c>
      <c r="M285" s="14">
        <f>'12-100 Curve Tables'!B564</f>
        <v>1674</v>
      </c>
      <c r="N285" s="34">
        <f>'12-100 Curve Tables'!C564</f>
        <v>-5.1506241965559293E-2</v>
      </c>
      <c r="O285" s="105"/>
      <c r="P285" s="105">
        <f>'12-100 Curve Tables'!E564</f>
        <v>0.13181228722732441</v>
      </c>
    </row>
    <row r="286" spans="1:16" x14ac:dyDescent="0.2">
      <c r="A286" s="20">
        <v>281</v>
      </c>
      <c r="B286" s="71">
        <f>('12 Data'!B285*'12 Data'!$I$9)*($D$3/'12 Data'!$C$2)*(('12 Data'!$I$8/12.25)^3)*FWT!$K$169</f>
        <v>1680</v>
      </c>
      <c r="C286" s="132">
        <f t="shared" si="21"/>
        <v>-6.3259691866338411E-2</v>
      </c>
      <c r="D286" s="17">
        <f>E286*FWT!$K$169</f>
        <v>0.129886298916671</v>
      </c>
      <c r="E286" s="131">
        <f t="shared" si="22"/>
        <v>0.129886298916671</v>
      </c>
      <c r="F286" s="13">
        <f t="shared" si="20"/>
        <v>-12.862504915819262</v>
      </c>
      <c r="I286" s="34">
        <f>'Curve Tables'!C286</f>
        <v>0.16222357611351884</v>
      </c>
      <c r="J286" s="105"/>
      <c r="K286" s="105">
        <f>'Curve Tables'!E286</f>
        <v>0.18727101844448729</v>
      </c>
      <c r="M286" s="14">
        <f>'12-100 Curve Tables'!B566</f>
        <v>1680</v>
      </c>
      <c r="N286" s="34">
        <f>'12-100 Curve Tables'!C566</f>
        <v>-6.3259691866338411E-2</v>
      </c>
      <c r="O286" s="105"/>
      <c r="P286" s="105">
        <f>'12-100 Curve Tables'!E566</f>
        <v>0.129886298916671</v>
      </c>
    </row>
    <row r="287" spans="1:16" x14ac:dyDescent="0.2">
      <c r="A287" s="20">
        <v>282</v>
      </c>
      <c r="B287" s="71">
        <f>('12 Data'!B286*'12 Data'!$I$9)*($D$3/'12 Data'!$C$2)*(('12 Data'!$I$8/12.25)^3)*FWT!$K$169</f>
        <v>1686</v>
      </c>
      <c r="C287" s="132">
        <f t="shared" si="21"/>
        <v>-7.483697269170636E-2</v>
      </c>
      <c r="D287" s="17">
        <f>E287*FWT!$K$169</f>
        <v>0.12798524426651881</v>
      </c>
      <c r="E287" s="131">
        <f t="shared" si="22"/>
        <v>0.12798524426651881</v>
      </c>
      <c r="F287" s="13">
        <f t="shared" si="20"/>
        <v>-15.497670443420411</v>
      </c>
      <c r="I287" s="34">
        <f>'Curve Tables'!C287</f>
        <v>0.14599242348745989</v>
      </c>
      <c r="J287" s="105"/>
      <c r="K287" s="105">
        <f>'Curve Tables'!E287</f>
        <v>0.18599867508663454</v>
      </c>
      <c r="M287" s="14">
        <f>'12-100 Curve Tables'!B568</f>
        <v>1686</v>
      </c>
      <c r="N287" s="34">
        <f>'12-100 Curve Tables'!C568</f>
        <v>-7.483697269170636E-2</v>
      </c>
      <c r="O287" s="105"/>
      <c r="P287" s="105">
        <f>'12-100 Curve Tables'!E568</f>
        <v>0.12798524426651881</v>
      </c>
    </row>
    <row r="288" spans="1:16" x14ac:dyDescent="0.2">
      <c r="A288" s="20">
        <v>283</v>
      </c>
      <c r="B288" s="71">
        <f>('12 Data'!B287*'12 Data'!$I$9)*($D$3/'12 Data'!$C$2)*(('12 Data'!$I$8/12.25)^3)*FWT!$K$169</f>
        <v>1692</v>
      </c>
      <c r="C288" s="132">
        <f t="shared" si="21"/>
        <v>-8.6232064950885909E-2</v>
      </c>
      <c r="D288" s="17">
        <f>E288*FWT!$K$169</f>
        <v>0.12611083242982399</v>
      </c>
      <c r="E288" s="131">
        <f t="shared" si="22"/>
        <v>0.12611083242982399</v>
      </c>
      <c r="F288" s="13">
        <f t="shared" si="20"/>
        <v>-18.187344537080641</v>
      </c>
      <c r="I288" s="34">
        <f>'Curve Tables'!C288</f>
        <v>0.12950829327539493</v>
      </c>
      <c r="J288" s="105"/>
      <c r="K288" s="105">
        <f>'Curve Tables'!E288</f>
        <v>0.18473810073685432</v>
      </c>
      <c r="M288" s="14">
        <f>'12-100 Curve Tables'!B570</f>
        <v>1692</v>
      </c>
      <c r="N288" s="34">
        <f>'12-100 Curve Tables'!C570</f>
        <v>-8.6232064950885895E-2</v>
      </c>
      <c r="O288" s="105"/>
      <c r="P288" s="105">
        <f>'12-100 Curve Tables'!E570</f>
        <v>0.12611083242982399</v>
      </c>
    </row>
    <row r="289" spans="1:16" x14ac:dyDescent="0.2">
      <c r="A289" s="20">
        <v>284</v>
      </c>
      <c r="B289" s="71">
        <f>('12 Data'!B288*'12 Data'!$I$9)*($D$3/'12 Data'!$C$2)*(('12 Data'!$I$8/12.25)^3)*FWT!$K$169</f>
        <v>1698</v>
      </c>
      <c r="C289" s="132">
        <f t="shared" si="21"/>
        <v>-9.7438923051665252E-2</v>
      </c>
      <c r="D289" s="17">
        <f>E289*FWT!$K$169</f>
        <v>0.12426480290101871</v>
      </c>
      <c r="E289" s="131">
        <f t="shared" si="22"/>
        <v>0.12426480290101871</v>
      </c>
      <c r="F289" s="13">
        <f t="shared" si="20"/>
        <v>-20.930257314805882</v>
      </c>
      <c r="I289" s="34">
        <f>'Curve Tables'!C289</f>
        <v>0.11276168033004508</v>
      </c>
      <c r="J289" s="105"/>
      <c r="K289" s="105">
        <f>'Curve Tables'!E289</f>
        <v>0.18348987661798391</v>
      </c>
      <c r="M289" s="14">
        <f>'12-100 Curve Tables'!B572</f>
        <v>1698</v>
      </c>
      <c r="N289" s="34">
        <f>'12-100 Curve Tables'!C572</f>
        <v>-9.7438923051665252E-2</v>
      </c>
      <c r="O289" s="105"/>
      <c r="P289" s="105">
        <f>'12-100 Curve Tables'!E572</f>
        <v>0.12426480290101871</v>
      </c>
    </row>
    <row r="290" spans="1:16" x14ac:dyDescent="0.2">
      <c r="A290" s="20">
        <v>285</v>
      </c>
      <c r="B290" s="71">
        <f>('12 Data'!B289*'12 Data'!$I$9)*($D$3/'12 Data'!$C$2)*(('12 Data'!$I$8/12.25)^3)*FWT!$K$169</f>
        <v>1704</v>
      </c>
      <c r="C290" s="132">
        <f t="shared" si="21"/>
        <v>-0.10845147659908419</v>
      </c>
      <c r="D290" s="17">
        <f>E290*FWT!$K$169</f>
        <v>0.12244892573049673</v>
      </c>
      <c r="E290" s="131">
        <f t="shared" si="22"/>
        <v>0.12244892573049673</v>
      </c>
      <c r="F290" s="13">
        <f t="shared" si="20"/>
        <v>-23.724803399879459</v>
      </c>
      <c r="I290" s="34">
        <f>'Curve Tables'!C290</f>
        <v>9.574277194274633E-2</v>
      </c>
      <c r="J290" s="105"/>
      <c r="K290" s="105">
        <f>'Curve Tables'!E290</f>
        <v>0.18225458179588055</v>
      </c>
      <c r="M290" s="14">
        <f>'12-100 Curve Tables'!B574</f>
        <v>1704</v>
      </c>
      <c r="N290" s="34">
        <f>'12-100 Curve Tables'!C574</f>
        <v>-0.10845147659908419</v>
      </c>
      <c r="O290" s="105"/>
      <c r="P290" s="105">
        <f>'12-100 Curve Tables'!E574</f>
        <v>0.12244892573049673</v>
      </c>
    </row>
    <row r="291" spans="1:16" x14ac:dyDescent="0.2">
      <c r="A291" s="20">
        <v>286</v>
      </c>
      <c r="B291" s="71">
        <f>('12 Data'!B290*'12 Data'!$I$9)*($D$3/'12 Data'!$C$2)*(('12 Data'!$I$8/12.25)^3)*FWT!$K$169</f>
        <v>1710</v>
      </c>
      <c r="C291" s="132">
        <f t="shared" si="21"/>
        <v>-0.11926363171223807</v>
      </c>
      <c r="D291" s="17">
        <f>E291*FWT!$K$169</f>
        <v>0.12066500173911096</v>
      </c>
      <c r="E291" s="131">
        <f t="shared" si="22"/>
        <v>0.12066500173911096</v>
      </c>
      <c r="F291" s="13">
        <f t="shared" si="20"/>
        <v>-26.569009162363226</v>
      </c>
      <c r="I291" s="34">
        <f>'Curve Tables'!C291</f>
        <v>7.8441442387337079E-2</v>
      </c>
      <c r="J291" s="105"/>
      <c r="K291" s="105">
        <f>'Curve Tables'!E291</f>
        <v>0.18103279290601362</v>
      </c>
      <c r="M291" s="14">
        <f>'12-100 Curve Tables'!B576</f>
        <v>1710</v>
      </c>
      <c r="N291" s="34">
        <f>'12-100 Curve Tables'!C576</f>
        <v>-0.11926363171223807</v>
      </c>
      <c r="O291" s="105"/>
      <c r="P291" s="105">
        <f>'12-100 Curve Tables'!E576</f>
        <v>0.12066500173911097</v>
      </c>
    </row>
    <row r="292" spans="1:16" x14ac:dyDescent="0.2">
      <c r="A292" s="20">
        <v>287</v>
      </c>
      <c r="B292" s="71">
        <f>('12 Data'!B291*'12 Data'!$I$9)*($D$3/'12 Data'!$C$2)*(('12 Data'!$I$8/12.25)^3)*FWT!$K$169</f>
        <v>1716</v>
      </c>
      <c r="C292" s="132">
        <f t="shared" si="21"/>
        <v>-0.12986927235872742</v>
      </c>
      <c r="D292" s="17">
        <f>E292*FWT!$K$169</f>
        <v>0.11891486273265155</v>
      </c>
      <c r="E292" s="131">
        <f t="shared" si="22"/>
        <v>0.11891486273265155</v>
      </c>
      <c r="F292" s="13">
        <f t="shared" si="20"/>
        <v>-29.460498657552321</v>
      </c>
      <c r="I292" s="34">
        <f>'Curve Tables'!C292</f>
        <v>6.0847247422933438E-2</v>
      </c>
      <c r="J292" s="105"/>
      <c r="K292" s="105">
        <f>'Curve Tables'!E292</f>
        <v>0.17982508387687191</v>
      </c>
      <c r="M292" s="14">
        <f>'12-100 Curve Tables'!B578</f>
        <v>1716</v>
      </c>
      <c r="N292" s="34">
        <f>'12-100 Curve Tables'!C578</f>
        <v>-0.12986927235872742</v>
      </c>
      <c r="O292" s="105"/>
      <c r="P292" s="105">
        <f>'12-100 Curve Tables'!E578</f>
        <v>0.11891486273265155</v>
      </c>
    </row>
    <row r="293" spans="1:16" x14ac:dyDescent="0.2">
      <c r="A293" s="20">
        <v>288</v>
      </c>
      <c r="B293" s="71">
        <f>('12 Data'!B292*'12 Data'!$I$9)*($D$3/'12 Data'!$C$2)*(('12 Data'!$I$8/12.25)^3)*FWT!$K$169</f>
        <v>1722</v>
      </c>
      <c r="C293" s="132">
        <f t="shared" si="21"/>
        <v>-0.14026226170691811</v>
      </c>
      <c r="D293" s="17">
        <f>E293*FWT!$K$169</f>
        <v>0.11720037171630443</v>
      </c>
      <c r="E293" s="131">
        <f t="shared" si="22"/>
        <v>0.11720037171630443</v>
      </c>
      <c r="F293" s="13">
        <f t="shared" si="20"/>
        <v>-32.396458533724896</v>
      </c>
      <c r="I293" s="34">
        <f>'Curve Tables'!C293</f>
        <v>4.2949418755647069E-2</v>
      </c>
      <c r="J293" s="105"/>
      <c r="K293" s="105">
        <f>'Curve Tables'!E293</f>
        <v>0.17863202565016914</v>
      </c>
      <c r="M293" s="14">
        <f>'12-100 Curve Tables'!B580</f>
        <v>1722</v>
      </c>
      <c r="N293" s="34">
        <f>'12-100 Curve Tables'!C580</f>
        <v>-0.14026226170691811</v>
      </c>
      <c r="O293" s="105"/>
      <c r="P293" s="105">
        <f>'12-100 Curve Tables'!E580</f>
        <v>0.11720037171630443</v>
      </c>
    </row>
    <row r="294" spans="1:16" x14ac:dyDescent="0.2">
      <c r="A294" s="20">
        <v>289</v>
      </c>
      <c r="B294" s="71">
        <f>('12 Data'!B293*'12 Data'!$I$9)*($D$3/'12 Data'!$C$2)*(('12 Data'!$I$8/12.25)^3)*FWT!$K$169</f>
        <v>1728</v>
      </c>
      <c r="C294" s="132">
        <f t="shared" si="21"/>
        <v>-0.15043644349604779</v>
      </c>
      <c r="D294" s="17">
        <f>E294*FWT!$K$169</f>
        <v>0.11552342310911254</v>
      </c>
      <c r="E294" s="131">
        <f t="shared" si="22"/>
        <v>0.11552342310911254</v>
      </c>
      <c r="F294" s="13">
        <f t="shared" si="20"/>
        <v>-35.373602261576835</v>
      </c>
      <c r="I294" s="34">
        <f>'Curve Tables'!C294</f>
        <v>2.4736858459222053E-2</v>
      </c>
      <c r="J294" s="105"/>
      <c r="K294" s="105">
        <f>'Curve Tables'!E294</f>
        <v>0.1774541858978772</v>
      </c>
      <c r="M294" s="14">
        <f>'12-100 Curve Tables'!B582</f>
        <v>1728</v>
      </c>
      <c r="N294" s="34">
        <f>'12-100 Curve Tables'!C582</f>
        <v>-0.15043644349604779</v>
      </c>
      <c r="O294" s="105"/>
      <c r="P294" s="105">
        <f>'12-100 Curve Tables'!E582</f>
        <v>0.11552342310911254</v>
      </c>
    </row>
    <row r="295" spans="1:16" x14ac:dyDescent="0.2">
      <c r="A295" s="20">
        <v>290</v>
      </c>
      <c r="B295" s="71">
        <f>('12 Data'!B294*'12 Data'!$I$9)*($D$3/'12 Data'!$C$2)*(('12 Data'!$I$8/12.25)^3)*FWT!$K$169</f>
        <v>1734</v>
      </c>
      <c r="C295" s="132">
        <f t="shared" ref="C295" si="23">((I295*$J$2)+(N295*$O$2))/50</f>
        <v>-0.16038564342412548</v>
      </c>
      <c r="D295" s="17">
        <f>E295*FWT!$K$169</f>
        <v>0.1138859429584011</v>
      </c>
      <c r="E295" s="131">
        <f t="shared" ref="E295" si="24">((K295*$J$2)+(P295*$O$2))/50</f>
        <v>0.1138859429584011</v>
      </c>
      <c r="F295" s="13">
        <f t="shared" si="20"/>
        <v>-38.38813412784895</v>
      </c>
      <c r="I295" s="34">
        <f>'Curve Tables'!C295</f>
        <v>6.198133354553376E-3</v>
      </c>
      <c r="J295" s="105"/>
      <c r="K295" s="105">
        <f>'Curve Tables'!E295</f>
        <v>0.17629212873602199</v>
      </c>
      <c r="M295" s="14">
        <f>'12-100 Curve Tables'!B584</f>
        <v>1734</v>
      </c>
      <c r="N295" s="34">
        <f>'12-100 Curve Tables'!C584</f>
        <v>-0.16038564342412551</v>
      </c>
      <c r="O295" s="105"/>
      <c r="P295" s="105">
        <f>'12-100 Curve Tables'!E584</f>
        <v>0.11388594295840108</v>
      </c>
    </row>
  </sheetData>
  <mergeCells count="2">
    <mergeCell ref="B1:F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FWT</vt:lpstr>
      <vt:lpstr>12 Data</vt:lpstr>
      <vt:lpstr>12-100 Data</vt:lpstr>
      <vt:lpstr>Curve Tables</vt:lpstr>
      <vt:lpstr>12-100 Curve Tables</vt:lpstr>
      <vt:lpstr>Master</vt:lpstr>
      <vt:lpstr>Interp Curv</vt:lpstr>
      <vt:lpstr>FWT!Print_Area</vt:lpstr>
      <vt:lpstr>Program</vt:lpstr>
      <vt:lpstr>WheelSize</vt:lpstr>
    </vt:vector>
  </TitlesOfParts>
  <Company>Huntair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Fan Wall Program</dc:title>
  <dc:creator>Brian Motland</dc:creator>
  <cp:lastModifiedBy>Garrity, Kevin - AMCA International, Inc.</cp:lastModifiedBy>
  <cp:revision>2</cp:revision>
  <cp:lastPrinted>2017-10-23T13:10:26Z</cp:lastPrinted>
  <dcterms:created xsi:type="dcterms:W3CDTF">2002-05-22T18:14:01Z</dcterms:created>
  <dcterms:modified xsi:type="dcterms:W3CDTF">2020-03-17T13:13:16Z</dcterms:modified>
</cp:coreProperties>
</file>